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firstSheet="4" activeTab="8"/>
  </bookViews>
  <sheets>
    <sheet name="Bratislavský kraj" sheetId="1" r:id="rId1"/>
    <sheet name="Trnavský kraj" sheetId="2" r:id="rId2"/>
    <sheet name="Trenčiansky kraj" sheetId="3" r:id="rId3"/>
    <sheet name="Nitriansky kraj" sheetId="4" r:id="rId4"/>
    <sheet name="Žilinský kraj" sheetId="5" r:id="rId5"/>
    <sheet name="Banskobystrický kraj" sheetId="6" r:id="rId6"/>
    <sheet name="Prešovský kraj" sheetId="7" r:id="rId7"/>
    <sheet name="Košický kraj" sheetId="8" r:id="rId8"/>
    <sheet name="Prevádzky so zisteniami" sheetId="9" r:id="rId9"/>
  </sheets>
  <definedNames>
    <definedName name="_xlnm.Print_Titles" localSheetId="5">'Banskobystrický kraj'!$6:$7</definedName>
    <definedName name="_xlnm.Print_Titles" localSheetId="6">'Prešovský kraj'!$7:$8</definedName>
  </definedNames>
  <calcPr fullCalcOnLoad="1"/>
</workbook>
</file>

<file path=xl/sharedStrings.xml><?xml version="1.0" encoding="utf-8"?>
<sst xmlns="http://schemas.openxmlformats.org/spreadsheetml/2006/main" count="664" uniqueCount="234">
  <si>
    <t>Počet kontrolovaných prevádzok</t>
  </si>
  <si>
    <t>Počet prevádzok s nedostatkami</t>
  </si>
  <si>
    <t>chýbajúce duálne zobrazenie</t>
  </si>
  <si>
    <t>ceny nesprávne prepočítané</t>
  </si>
  <si>
    <t>počet kontrolovaných produktov v reklame</t>
  </si>
  <si>
    <t>Chýbajúce DZ KS</t>
  </si>
  <si>
    <t>počet kontrolovaných druhov výrobkov</t>
  </si>
  <si>
    <t>Doklad o kúpe</t>
  </si>
  <si>
    <t>Cenniky služieb</t>
  </si>
  <si>
    <t>Osobitné zmluvy</t>
  </si>
  <si>
    <t>chýba konverzná tabuľka</t>
  </si>
  <si>
    <t>počet chýbajúcich cien v KT</t>
  </si>
  <si>
    <t xml:space="preserve">nesprávny prepočet </t>
  </si>
  <si>
    <t>chýba KK v KT</t>
  </si>
  <si>
    <t xml:space="preserve">ceny neuvedené duálne </t>
  </si>
  <si>
    <t>chýbajúci KK</t>
  </si>
  <si>
    <t>nesprávne prepočítané, zaokrúhlené ceny</t>
  </si>
  <si>
    <t>BRATISLAVA I</t>
  </si>
  <si>
    <t>BRATISLAVA II</t>
  </si>
  <si>
    <t>BRATISLAVA III</t>
  </si>
  <si>
    <t>BRATISLAVA IV</t>
  </si>
  <si>
    <t>BRATISLAVA V</t>
  </si>
  <si>
    <t>MALACKY</t>
  </si>
  <si>
    <t>obce okr. Malacky</t>
  </si>
  <si>
    <t>PEZINOK</t>
  </si>
  <si>
    <t>obce okr. Pezinok</t>
  </si>
  <si>
    <t>SENEC</t>
  </si>
  <si>
    <t>obce okr. Senec</t>
  </si>
  <si>
    <t>Inšpektorát SOI pre Bratislavský kraj</t>
  </si>
  <si>
    <t>Výška cien</t>
  </si>
  <si>
    <t>počet zvýšených cien</t>
  </si>
  <si>
    <t>podozrenie na neodôvodnené zvýšenie</t>
  </si>
  <si>
    <t>SPOLU:</t>
  </si>
  <si>
    <t>Konverzný kurz</t>
  </si>
  <si>
    <t>nezverejnený</t>
  </si>
  <si>
    <t>zverejnený nevhodne</t>
  </si>
  <si>
    <t>nesprávny KK</t>
  </si>
  <si>
    <t>Neuvedený KK</t>
  </si>
  <si>
    <t>Nesprávny KK</t>
  </si>
  <si>
    <t>Nesprávny prepočet v IS</t>
  </si>
  <si>
    <t>z toho na cenníku</t>
  </si>
  <si>
    <t>chýbajúce DZ u PC</t>
  </si>
  <si>
    <t>Nesprávny prepočet PC</t>
  </si>
  <si>
    <t>chýbajúce DZ u JC</t>
  </si>
  <si>
    <t>Nesprávny prepočet JC</t>
  </si>
  <si>
    <t>počet kontrolov. druhov služieb</t>
  </si>
  <si>
    <t>nesprávny prepočet u PC</t>
  </si>
  <si>
    <t>nesprávny prepočet u JC</t>
  </si>
  <si>
    <t>Legenda:</t>
  </si>
  <si>
    <t>DZ -  duálne zobrazenie</t>
  </si>
  <si>
    <t>KK - konverzný kurz</t>
  </si>
  <si>
    <t>IC - informatívna cena v EURO</t>
  </si>
  <si>
    <t>KS - konečná suma, ktorú má spotrebiteľ platiť</t>
  </si>
  <si>
    <t>IS - informatívna suma</t>
  </si>
  <si>
    <t>KT - konverzná tabuľka</t>
  </si>
  <si>
    <t>JC - jednotková cena</t>
  </si>
  <si>
    <t>PC - predajná cena</t>
  </si>
  <si>
    <t>Počet výrobkov s nedostatkami v DZ</t>
  </si>
  <si>
    <t>Predaj cez katalóg</t>
  </si>
  <si>
    <t>Kontrola reklamných letákov</t>
  </si>
  <si>
    <t>VÝSLEDKY KONTROL PRI PRECHODE NA EURO - PODĽA OKRESOV</t>
  </si>
  <si>
    <t>Nevydaný (vôbec)</t>
  </si>
  <si>
    <t>obdobie od 24.08.2008 do 31.10.2008</t>
  </si>
  <si>
    <t>Inšpektorát SOI pre Trnavský kraj</t>
  </si>
  <si>
    <t>TRNAVA</t>
  </si>
  <si>
    <t>obce okr. Trnava</t>
  </si>
  <si>
    <t>DUNAJSKÁ STREDA</t>
  </si>
  <si>
    <t>obce okr. DS</t>
  </si>
  <si>
    <t>GALANTA</t>
  </si>
  <si>
    <t>obce okr. Galanta</t>
  </si>
  <si>
    <t>HLOHOVEC</t>
  </si>
  <si>
    <t>obce okr. Hlohovec</t>
  </si>
  <si>
    <t>PIEŠŤANY</t>
  </si>
  <si>
    <t>obce okr. Piešťany</t>
  </si>
  <si>
    <t>SENICA</t>
  </si>
  <si>
    <t>obce okr. Senica</t>
  </si>
  <si>
    <t>SKALICA</t>
  </si>
  <si>
    <t>obce okr. Skalica</t>
  </si>
  <si>
    <t xml:space="preserve">obdobie od 24.8.2008 do 31.10.2008 </t>
  </si>
  <si>
    <t>Inšpektorát SOI pre Trenčiansky kraj</t>
  </si>
  <si>
    <t>TRENČÍN</t>
  </si>
  <si>
    <t>obce okr. Trenčín</t>
  </si>
  <si>
    <t>BÁNOVCE NAD BEBRAVOU</t>
  </si>
  <si>
    <t>obce okr. Bánovce n./ Bebravou</t>
  </si>
  <si>
    <t>ILAVA</t>
  </si>
  <si>
    <t>obce okr. Ilava</t>
  </si>
  <si>
    <t>MYJAVA</t>
  </si>
  <si>
    <t>obce okr. Myjava</t>
  </si>
  <si>
    <t>NOVÉ MESTO NAD VÁHOM</t>
  </si>
  <si>
    <t>obce okr. Nové mesto n./Váhom</t>
  </si>
  <si>
    <t>PARTIZÁNSKE</t>
  </si>
  <si>
    <t>obce okr. Partizánske</t>
  </si>
  <si>
    <t>POVAŽSKÁ BYSTRICA</t>
  </si>
  <si>
    <t>obce okr. Považská Bystrica</t>
  </si>
  <si>
    <t>PRIEVIDZA</t>
  </si>
  <si>
    <t>obce okr. Prievidza</t>
  </si>
  <si>
    <t>PÚCHOV</t>
  </si>
  <si>
    <t>obce okr. Púchov</t>
  </si>
  <si>
    <t>Inšpektorát SOI pre Nitriansky kraj</t>
  </si>
  <si>
    <t>NITRA</t>
  </si>
  <si>
    <t>obce okr. Nitra</t>
  </si>
  <si>
    <t>KOMÁRNO</t>
  </si>
  <si>
    <t>obce okr. Komárno</t>
  </si>
  <si>
    <t>LEVICE</t>
  </si>
  <si>
    <t>obce okr. Levice</t>
  </si>
  <si>
    <t>NOVÉ ZÁMKY</t>
  </si>
  <si>
    <t>obce okr. Nové Zámky</t>
  </si>
  <si>
    <t>ŠAĽA</t>
  </si>
  <si>
    <t>obce okr. Šaľa</t>
  </si>
  <si>
    <t>TOPOĽČANY</t>
  </si>
  <si>
    <t>obce okr. Topoľčany</t>
  </si>
  <si>
    <t>ZLATÉ MORAVCE</t>
  </si>
  <si>
    <t>obce okr. Zlaté Moravce</t>
  </si>
  <si>
    <t>24.08.2008 - 31.10.2008</t>
  </si>
  <si>
    <t>Inšpektorát SOI pre Žilinský kraj</t>
  </si>
  <si>
    <t>ŽILINA</t>
  </si>
  <si>
    <t>obce okr. Žilina</t>
  </si>
  <si>
    <t>BYTČA</t>
  </si>
  <si>
    <t>obce okr. Bytča</t>
  </si>
  <si>
    <t>ČADCA</t>
  </si>
  <si>
    <t>obce okr. Čadca</t>
  </si>
  <si>
    <t>DOLNÝ KUBÍN</t>
  </si>
  <si>
    <t>obce okr. Dolný Kubín</t>
  </si>
  <si>
    <t>KYSUCKÉ NOVÉ MESTO</t>
  </si>
  <si>
    <t>obce okr. Kysucké N. Mesto</t>
  </si>
  <si>
    <t>LIPTOVSKÝ MIKULÁŠ</t>
  </si>
  <si>
    <t>obce okr. Liptovský Mikuláš</t>
  </si>
  <si>
    <t>MARTIN</t>
  </si>
  <si>
    <t>obce okr. Martin</t>
  </si>
  <si>
    <t>NÁMESTOVO</t>
  </si>
  <si>
    <t>obce okr. Námestovo</t>
  </si>
  <si>
    <t>RUŽOMBEROK</t>
  </si>
  <si>
    <t>obce okr. Ružomberok</t>
  </si>
  <si>
    <t>TURČIANSKE TEPLICE</t>
  </si>
  <si>
    <t>obce okr. Turč.Teplice</t>
  </si>
  <si>
    <t>TVRDOŠÍN</t>
  </si>
  <si>
    <t>obce okr. Tvrdošín</t>
  </si>
  <si>
    <t xml:space="preserve">obdobie od 24.08.2008 do 31.10.2008 </t>
  </si>
  <si>
    <t>Inšpektorát SOI pre Banskobystrický kraj</t>
  </si>
  <si>
    <t>BANSKÁ BYSTRICA</t>
  </si>
  <si>
    <t>obce okr. B. Bystrica</t>
  </si>
  <si>
    <t>BANSKÁ ŠTIAVNICA</t>
  </si>
  <si>
    <t>obce okr. B. Štiavnica</t>
  </si>
  <si>
    <t>BREZNO</t>
  </si>
  <si>
    <t>obce okr. Brezno</t>
  </si>
  <si>
    <t>DETVA</t>
  </si>
  <si>
    <t>obce okr. Detva</t>
  </si>
  <si>
    <t>KRUPINA</t>
  </si>
  <si>
    <t>obce okr. Krupina</t>
  </si>
  <si>
    <t>LUČENEC</t>
  </si>
  <si>
    <t>obce okr. Lučenec</t>
  </si>
  <si>
    <t>POLTÁR</t>
  </si>
  <si>
    <t>obce okr. Poltár</t>
  </si>
  <si>
    <t>REVÚCA</t>
  </si>
  <si>
    <t>obce okr. Revúca</t>
  </si>
  <si>
    <t>RIMAVSKÁ SOBOTA</t>
  </si>
  <si>
    <t>obce okr. Rimavská Sobota</t>
  </si>
  <si>
    <t>VEĽKÝ KRTÍŠ</t>
  </si>
  <si>
    <t>obce okr. Veľký Krtíš</t>
  </si>
  <si>
    <t>ZVOLEN</t>
  </si>
  <si>
    <t>obce okr. Zvolen</t>
  </si>
  <si>
    <t>ŽARNOVICA</t>
  </si>
  <si>
    <t>obce okr. Žarnovica</t>
  </si>
  <si>
    <t>ŽIAR NAD HRONOM</t>
  </si>
  <si>
    <t>obce okr. Žiar nad Hronom</t>
  </si>
  <si>
    <t>Inšpektorát SOI pre Prešovský kraj</t>
  </si>
  <si>
    <t>PREŠOV</t>
  </si>
  <si>
    <t>obce okr. Prešov</t>
  </si>
  <si>
    <t>BARDEJOV</t>
  </si>
  <si>
    <t>obce okr. Bardejov</t>
  </si>
  <si>
    <t>HUMENNÉ</t>
  </si>
  <si>
    <t>obce okr. Humenné</t>
  </si>
  <si>
    <t>KEŽMAROK</t>
  </si>
  <si>
    <t>obce okr. Kežmarok</t>
  </si>
  <si>
    <t>LEVOČA</t>
  </si>
  <si>
    <t>obce okr. Levoča</t>
  </si>
  <si>
    <t>MEDZILABORCE</t>
  </si>
  <si>
    <t>obce okr. Medzilaborce</t>
  </si>
  <si>
    <t>POPRAD</t>
  </si>
  <si>
    <t>obce okr. Poprad</t>
  </si>
  <si>
    <t>SABINOV</t>
  </si>
  <si>
    <t>obce okr. Sabinov</t>
  </si>
  <si>
    <t>SNINA</t>
  </si>
  <si>
    <t>obce okr. Snina</t>
  </si>
  <si>
    <t>STARÁ ĽUBOVŇA</t>
  </si>
  <si>
    <t>obce okr. Stará Ľubovňa</t>
  </si>
  <si>
    <t>STROPKOV</t>
  </si>
  <si>
    <t>obce okr. Stropkov</t>
  </si>
  <si>
    <t>SVIDNÍK</t>
  </si>
  <si>
    <t>obce okr. Svidník</t>
  </si>
  <si>
    <t>VRANOV NAD TOPĽOU</t>
  </si>
  <si>
    <t>obce okr. Vranov n./Topľou</t>
  </si>
  <si>
    <t>KI Košice od 24.08.2008 - 31.10.2008</t>
  </si>
  <si>
    <t>Inšpektorát SOI pre Košický kraj</t>
  </si>
  <si>
    <t>KOŠICE I</t>
  </si>
  <si>
    <t>KOŠICE II</t>
  </si>
  <si>
    <t>KOŠICE III</t>
  </si>
  <si>
    <t>KOŠICE IV</t>
  </si>
  <si>
    <t>KOŠICE - OKOLIE</t>
  </si>
  <si>
    <t>GELNICA</t>
  </si>
  <si>
    <t>obce okr. Gelnica</t>
  </si>
  <si>
    <t>MICHALOVCE</t>
  </si>
  <si>
    <t>obce okr. Michalovce</t>
  </si>
  <si>
    <t>ROŽŇAVA</t>
  </si>
  <si>
    <t>obce okr. Rožňava</t>
  </si>
  <si>
    <t>SOBRANCE</t>
  </si>
  <si>
    <t>obce okr. Sobrance</t>
  </si>
  <si>
    <t>SPIŠSKÁ NOVÁ VES</t>
  </si>
  <si>
    <t>TREBIŠOV</t>
  </si>
  <si>
    <t>obce okr. Trebišov</t>
  </si>
  <si>
    <t>obdobie od 24. 08. 2008 - 31. 10. 2008</t>
  </si>
  <si>
    <t>Ceny na výrobkoch</t>
  </si>
  <si>
    <t>počet kontrolovaných cien</t>
  </si>
  <si>
    <t>počet kontrolov. reklamných letákov</t>
  </si>
  <si>
    <t>počet reklam. letákov s nedostatkami</t>
  </si>
  <si>
    <t>počet reklam. letákov bez KK</t>
  </si>
  <si>
    <t>počet kontrol</t>
  </si>
  <si>
    <t>%</t>
  </si>
  <si>
    <t>Okresné mestá</t>
  </si>
  <si>
    <t>Spolu:</t>
  </si>
  <si>
    <t>Obce okresu mimo okresného mesta</t>
  </si>
  <si>
    <t>obce okr. Spišská N. Ves</t>
  </si>
  <si>
    <t xml:space="preserve">Výsledky kontrol pri prechode na euro - prevádzky so zisteniami </t>
  </si>
  <si>
    <t>Inšpektorát SOI pre kraj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</si>
  <si>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</si>
  <si>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</si>
  <si>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</si>
  <si>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</si>
  <si>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</si>
  <si>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</si>
  <si>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</si>
  <si>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</si>
  <si>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priemer v %</t>
  </si>
  <si>
    <t>počet kontrol so zisteniami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</si>
</sst>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13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b/>
      <i/>
      <sz val="14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ck"/>
      <right style="double"/>
      <top style="medium"/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>
        <color indexed="63"/>
      </bottom>
    </border>
    <border>
      <left style="thick"/>
      <right style="double"/>
      <top style="double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medium"/>
      <right style="thick"/>
      <top style="medium"/>
      <bottom style="thick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double"/>
      <top style="thin"/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 style="thick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>
        <color indexed="63"/>
      </right>
      <top style="double"/>
      <bottom style="thick"/>
    </border>
    <border>
      <left style="thick"/>
      <right style="double"/>
      <top style="thick"/>
      <bottom style="thin"/>
    </border>
    <border>
      <left style="double"/>
      <right style="thin"/>
      <top style="thick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thin"/>
      <top style="double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ck"/>
      <top style="double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double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double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double"/>
      <top style="thick"/>
      <bottom style="thin"/>
    </border>
    <border>
      <left style="double"/>
      <right>
        <color indexed="63"/>
      </right>
      <top style="thick"/>
      <bottom style="thin"/>
    </border>
    <border>
      <left style="double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double"/>
      <right style="thick"/>
      <top>
        <color indexed="63"/>
      </top>
      <bottom style="thick"/>
    </border>
    <border>
      <left style="double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double"/>
      <right style="thin"/>
      <top style="thick"/>
      <bottom style="thick"/>
    </border>
    <border>
      <left style="double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0" xfId="0" applyAlignment="1">
      <alignment vertic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2" borderId="3" xfId="0" applyFont="1" applyFill="1" applyBorder="1" applyAlignment="1">
      <alignment/>
    </xf>
    <xf numFmtId="0" fontId="2" fillId="2" borderId="33" xfId="0" applyFont="1" applyFill="1" applyBorder="1" applyAlignment="1">
      <alignment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2" borderId="41" xfId="0" applyFont="1" applyFill="1" applyBorder="1" applyAlignment="1">
      <alignment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2" borderId="45" xfId="0" applyFont="1" applyFill="1" applyBorder="1" applyAlignment="1">
      <alignment horizontal="left" wrapText="1"/>
    </xf>
    <xf numFmtId="0" fontId="1" fillId="0" borderId="46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0" xfId="0" applyFont="1" applyAlignment="1">
      <alignment/>
    </xf>
    <xf numFmtId="0" fontId="2" fillId="2" borderId="41" xfId="0" applyFont="1" applyFill="1" applyBorder="1" applyAlignment="1">
      <alignment/>
    </xf>
    <xf numFmtId="0" fontId="0" fillId="0" borderId="47" xfId="0" applyBorder="1" applyAlignment="1">
      <alignment/>
    </xf>
    <xf numFmtId="0" fontId="2" fillId="2" borderId="40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2" borderId="3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2" borderId="4" xfId="0" applyFont="1" applyFill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54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2" borderId="58" xfId="0" applyFont="1" applyFill="1" applyBorder="1" applyAlignment="1">
      <alignment wrapText="1"/>
    </xf>
    <xf numFmtId="3" fontId="0" fillId="0" borderId="22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0" fontId="1" fillId="2" borderId="59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60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textRotation="90" wrapText="1"/>
    </xf>
    <xf numFmtId="0" fontId="1" fillId="2" borderId="63" xfId="0" applyFont="1" applyFill="1" applyBorder="1" applyAlignment="1">
      <alignment horizontal="center" vertical="center" textRotation="90" wrapText="1"/>
    </xf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7" fillId="2" borderId="70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vertical="center"/>
    </xf>
    <xf numFmtId="0" fontId="2" fillId="0" borderId="7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/>
    </xf>
    <xf numFmtId="2" fontId="12" fillId="0" borderId="72" xfId="0" applyNumberFormat="1" applyFont="1" applyBorder="1" applyAlignment="1">
      <alignment/>
    </xf>
    <xf numFmtId="3" fontId="12" fillId="0" borderId="43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" fillId="3" borderId="7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1" fillId="3" borderId="76" xfId="0" applyFont="1" applyFill="1" applyBorder="1" applyAlignment="1">
      <alignment horizontal="center" vertical="center" wrapText="1"/>
    </xf>
    <xf numFmtId="0" fontId="12" fillId="0" borderId="77" xfId="0" applyFont="1" applyBorder="1" applyAlignment="1">
      <alignment/>
    </xf>
    <xf numFmtId="3" fontId="12" fillId="0" borderId="78" xfId="0" applyNumberFormat="1" applyFont="1" applyBorder="1" applyAlignment="1">
      <alignment/>
    </xf>
    <xf numFmtId="3" fontId="12" fillId="0" borderId="79" xfId="0" applyNumberFormat="1" applyFont="1" applyBorder="1" applyAlignment="1">
      <alignment/>
    </xf>
    <xf numFmtId="2" fontId="12" fillId="0" borderId="80" xfId="0" applyNumberFormat="1" applyFont="1" applyBorder="1" applyAlignment="1">
      <alignment/>
    </xf>
    <xf numFmtId="0" fontId="1" fillId="3" borderId="81" xfId="0" applyFont="1" applyFill="1" applyBorder="1" applyAlignment="1">
      <alignment horizontal="center" vertical="center" wrapText="1"/>
    </xf>
    <xf numFmtId="0" fontId="1" fillId="3" borderId="82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4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/>
    </xf>
    <xf numFmtId="0" fontId="12" fillId="0" borderId="31" xfId="0" applyFont="1" applyBorder="1" applyAlignment="1">
      <alignment/>
    </xf>
    <xf numFmtId="3" fontId="12" fillId="0" borderId="29" xfId="0" applyNumberFormat="1" applyFont="1" applyBorder="1" applyAlignment="1">
      <alignment/>
    </xf>
    <xf numFmtId="3" fontId="12" fillId="0" borderId="44" xfId="0" applyNumberFormat="1" applyFont="1" applyBorder="1" applyAlignment="1">
      <alignment/>
    </xf>
    <xf numFmtId="2" fontId="12" fillId="0" borderId="86" xfId="0" applyNumberFormat="1" applyFont="1" applyBorder="1" applyAlignment="1">
      <alignment/>
    </xf>
    <xf numFmtId="0" fontId="2" fillId="0" borderId="87" xfId="0" applyFont="1" applyBorder="1" applyAlignment="1">
      <alignment/>
    </xf>
    <xf numFmtId="3" fontId="2" fillId="0" borderId="88" xfId="0" applyNumberFormat="1" applyFont="1" applyBorder="1" applyAlignment="1">
      <alignment/>
    </xf>
    <xf numFmtId="3" fontId="2" fillId="0" borderId="89" xfId="0" applyNumberFormat="1" applyFont="1" applyBorder="1" applyAlignment="1">
      <alignment/>
    </xf>
    <xf numFmtId="2" fontId="2" fillId="0" borderId="90" xfId="0" applyNumberFormat="1" applyFont="1" applyBorder="1" applyAlignment="1">
      <alignment/>
    </xf>
    <xf numFmtId="2" fontId="12" fillId="4" borderId="91" xfId="0" applyNumberFormat="1" applyFont="1" applyFill="1" applyBorder="1" applyAlignment="1">
      <alignment/>
    </xf>
    <xf numFmtId="2" fontId="12" fillId="4" borderId="13" xfId="0" applyNumberFormat="1" applyFont="1" applyFill="1" applyBorder="1" applyAlignment="1">
      <alignment/>
    </xf>
    <xf numFmtId="2" fontId="12" fillId="4" borderId="30" xfId="0" applyNumberFormat="1" applyFont="1" applyFill="1" applyBorder="1" applyAlignment="1">
      <alignment/>
    </xf>
    <xf numFmtId="2" fontId="2" fillId="4" borderId="9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P27"/>
  <sheetViews>
    <sheetView zoomScale="75" zoomScaleNormal="75" workbookViewId="0" topLeftCell="A2">
      <selection activeCell="C19" sqref="C19"/>
    </sheetView>
  </sheetViews>
  <sheetFormatPr defaultColWidth="9.00390625" defaultRowHeight="12.75"/>
  <cols>
    <col min="1" max="1" width="18.75390625" style="0" customWidth="1"/>
    <col min="2" max="3" width="5.375" style="0" customWidth="1"/>
    <col min="4" max="4" width="4.375" style="0" customWidth="1"/>
    <col min="5" max="5" width="5.375" style="0" customWidth="1"/>
    <col min="6" max="6" width="7.25390625" style="0" customWidth="1"/>
    <col min="7" max="7" width="4.625" style="0" customWidth="1"/>
    <col min="8" max="9" width="4.75390625" style="0" customWidth="1"/>
    <col min="10" max="10" width="4.375" style="0" customWidth="1"/>
    <col min="11" max="11" width="6.00390625" style="0" customWidth="1"/>
    <col min="12" max="12" width="7.125" style="0" customWidth="1"/>
    <col min="13" max="13" width="8.00390625" style="0" customWidth="1"/>
    <col min="14" max="14" width="7.125" style="0" customWidth="1"/>
    <col min="15" max="21" width="5.75390625" style="0" customWidth="1"/>
    <col min="22" max="22" width="7.125" style="0" customWidth="1"/>
    <col min="23" max="23" width="4.00390625" style="0" customWidth="1"/>
    <col min="24" max="24" width="4.625" style="0" customWidth="1"/>
    <col min="25" max="25" width="4.25390625" style="0" customWidth="1"/>
    <col min="26" max="27" width="4.625" style="0" customWidth="1"/>
    <col min="28" max="28" width="4.75390625" style="0" customWidth="1"/>
    <col min="29" max="29" width="4.375" style="0" customWidth="1"/>
    <col min="30" max="30" width="4.75390625" style="0" customWidth="1"/>
    <col min="31" max="31" width="4.00390625" style="0" customWidth="1"/>
    <col min="32" max="32" width="4.875" style="0" customWidth="1"/>
    <col min="33" max="33" width="6.25390625" style="0" customWidth="1"/>
    <col min="34" max="34" width="5.375" style="0" customWidth="1"/>
    <col min="35" max="35" width="4.125" style="0" customWidth="1"/>
    <col min="36" max="36" width="5.125" style="0" customWidth="1"/>
    <col min="37" max="37" width="5.875" style="0" customWidth="1"/>
    <col min="38" max="38" width="5.75390625" style="0" customWidth="1"/>
    <col min="39" max="39" width="4.75390625" style="0" customWidth="1"/>
    <col min="40" max="40" width="5.625" style="0" customWidth="1"/>
    <col min="41" max="41" width="4.625" style="0" customWidth="1"/>
    <col min="42" max="42" width="5.625" style="0" customWidth="1"/>
  </cols>
  <sheetData>
    <row r="3" spans="1:42" ht="20.25">
      <c r="A3" s="134" t="s">
        <v>60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</row>
    <row r="4" spans="1:42" ht="18.75">
      <c r="A4" s="136" t="s">
        <v>210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</row>
    <row r="5" spans="1:31" ht="18.75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ht="13.5" thickBot="1"/>
    <row r="7" spans="1:42" ht="24" customHeight="1" thickBot="1" thickTop="1">
      <c r="A7" s="137" t="s">
        <v>28</v>
      </c>
      <c r="B7" s="139" t="s">
        <v>0</v>
      </c>
      <c r="C7" s="148" t="s">
        <v>1</v>
      </c>
      <c r="D7" s="141" t="s">
        <v>33</v>
      </c>
      <c r="E7" s="142"/>
      <c r="F7" s="143"/>
      <c r="G7" s="141" t="s">
        <v>7</v>
      </c>
      <c r="H7" s="142"/>
      <c r="I7" s="142"/>
      <c r="J7" s="142"/>
      <c r="K7" s="144"/>
      <c r="L7" s="150" t="s">
        <v>211</v>
      </c>
      <c r="M7" s="151"/>
      <c r="N7" s="151"/>
      <c r="O7" s="151"/>
      <c r="P7" s="151"/>
      <c r="Q7" s="151"/>
      <c r="R7" s="151"/>
      <c r="S7" s="152"/>
      <c r="T7" s="146" t="s">
        <v>8</v>
      </c>
      <c r="U7" s="147"/>
      <c r="V7" s="147"/>
      <c r="W7" s="145" t="s">
        <v>58</v>
      </c>
      <c r="X7" s="145"/>
      <c r="Y7" s="145"/>
      <c r="Z7" s="145"/>
      <c r="AA7" s="145"/>
      <c r="AB7" s="145" t="s">
        <v>9</v>
      </c>
      <c r="AC7" s="145"/>
      <c r="AD7" s="145"/>
      <c r="AE7" s="145"/>
      <c r="AF7" s="146" t="s">
        <v>59</v>
      </c>
      <c r="AG7" s="147"/>
      <c r="AH7" s="147"/>
      <c r="AI7" s="147"/>
      <c r="AJ7" s="147"/>
      <c r="AK7" s="147"/>
      <c r="AL7" s="147"/>
      <c r="AM7" s="147"/>
      <c r="AN7" s="145" t="s">
        <v>29</v>
      </c>
      <c r="AO7" s="145"/>
      <c r="AP7" s="145"/>
    </row>
    <row r="8" spans="1:42" ht="161.25" customHeight="1" thickBot="1" thickTop="1">
      <c r="A8" s="138"/>
      <c r="B8" s="140"/>
      <c r="C8" s="149"/>
      <c r="D8" s="9" t="s">
        <v>34</v>
      </c>
      <c r="E8" s="9" t="s">
        <v>35</v>
      </c>
      <c r="F8" s="9" t="s">
        <v>36</v>
      </c>
      <c r="G8" s="8" t="s">
        <v>61</v>
      </c>
      <c r="H8" s="8" t="s">
        <v>37</v>
      </c>
      <c r="I8" s="8" t="s">
        <v>38</v>
      </c>
      <c r="J8" s="8" t="s">
        <v>5</v>
      </c>
      <c r="K8" s="133" t="s">
        <v>39</v>
      </c>
      <c r="L8" s="8" t="s">
        <v>6</v>
      </c>
      <c r="M8" s="8" t="s">
        <v>40</v>
      </c>
      <c r="N8" s="8" t="s">
        <v>57</v>
      </c>
      <c r="O8" s="8" t="s">
        <v>40</v>
      </c>
      <c r="P8" s="8" t="s">
        <v>41</v>
      </c>
      <c r="Q8" s="8" t="s">
        <v>42</v>
      </c>
      <c r="R8" s="8" t="s">
        <v>43</v>
      </c>
      <c r="S8" s="20" t="s">
        <v>44</v>
      </c>
      <c r="T8" s="10" t="s">
        <v>45</v>
      </c>
      <c r="U8" s="10" t="s">
        <v>2</v>
      </c>
      <c r="V8" s="10" t="s">
        <v>16</v>
      </c>
      <c r="W8" s="11" t="s">
        <v>10</v>
      </c>
      <c r="X8" s="10" t="s">
        <v>212</v>
      </c>
      <c r="Y8" s="10" t="s">
        <v>11</v>
      </c>
      <c r="Z8" s="10" t="s">
        <v>12</v>
      </c>
      <c r="AA8" s="12" t="s">
        <v>13</v>
      </c>
      <c r="AB8" s="12" t="s">
        <v>212</v>
      </c>
      <c r="AC8" s="10" t="s">
        <v>14</v>
      </c>
      <c r="AD8" s="10" t="s">
        <v>3</v>
      </c>
      <c r="AE8" s="13" t="s">
        <v>15</v>
      </c>
      <c r="AF8" s="12" t="s">
        <v>213</v>
      </c>
      <c r="AG8" s="13" t="s">
        <v>214</v>
      </c>
      <c r="AH8" s="13" t="s">
        <v>4</v>
      </c>
      <c r="AI8" s="13" t="s">
        <v>41</v>
      </c>
      <c r="AJ8" s="13" t="s">
        <v>46</v>
      </c>
      <c r="AK8" s="13" t="s">
        <v>43</v>
      </c>
      <c r="AL8" s="13" t="s">
        <v>47</v>
      </c>
      <c r="AM8" s="13" t="s">
        <v>215</v>
      </c>
      <c r="AN8" s="12" t="s">
        <v>212</v>
      </c>
      <c r="AO8" s="12" t="s">
        <v>30</v>
      </c>
      <c r="AP8" s="12" t="s">
        <v>31</v>
      </c>
    </row>
    <row r="9" spans="1:42" ht="30" customHeight="1" thickTop="1">
      <c r="A9" s="68" t="s">
        <v>17</v>
      </c>
      <c r="B9" s="84">
        <v>223</v>
      </c>
      <c r="C9" s="84">
        <v>105</v>
      </c>
      <c r="D9" s="86">
        <v>11</v>
      </c>
      <c r="E9" s="84">
        <v>1</v>
      </c>
      <c r="F9" s="87">
        <v>7</v>
      </c>
      <c r="G9" s="88">
        <v>2</v>
      </c>
      <c r="H9" s="84">
        <v>1</v>
      </c>
      <c r="I9" s="84">
        <v>2</v>
      </c>
      <c r="J9" s="84">
        <v>2</v>
      </c>
      <c r="K9" s="85">
        <v>2</v>
      </c>
      <c r="L9" s="86">
        <v>14204</v>
      </c>
      <c r="M9" s="84">
        <v>2968</v>
      </c>
      <c r="N9" s="84">
        <v>1615</v>
      </c>
      <c r="O9" s="84">
        <v>66</v>
      </c>
      <c r="P9" s="84">
        <v>550</v>
      </c>
      <c r="Q9" s="84">
        <v>1211</v>
      </c>
      <c r="R9" s="84">
        <v>865</v>
      </c>
      <c r="S9" s="87">
        <v>1376</v>
      </c>
      <c r="T9" s="88">
        <v>617</v>
      </c>
      <c r="U9" s="84">
        <v>162</v>
      </c>
      <c r="V9" s="85">
        <v>139</v>
      </c>
      <c r="W9" s="86">
        <v>0</v>
      </c>
      <c r="X9" s="84">
        <v>0</v>
      </c>
      <c r="Y9" s="84">
        <v>0</v>
      </c>
      <c r="Z9" s="84">
        <v>0</v>
      </c>
      <c r="AA9" s="87">
        <v>0</v>
      </c>
      <c r="AB9" s="104">
        <v>0</v>
      </c>
      <c r="AC9" s="84">
        <v>0</v>
      </c>
      <c r="AD9" s="84">
        <v>0</v>
      </c>
      <c r="AE9" s="85">
        <v>0</v>
      </c>
      <c r="AF9" s="86">
        <v>7</v>
      </c>
      <c r="AG9" s="84">
        <v>7</v>
      </c>
      <c r="AH9" s="84">
        <v>38</v>
      </c>
      <c r="AI9" s="84">
        <v>3</v>
      </c>
      <c r="AJ9" s="84">
        <v>1</v>
      </c>
      <c r="AK9" s="84">
        <v>34</v>
      </c>
      <c r="AL9" s="84">
        <v>3</v>
      </c>
      <c r="AM9" s="87">
        <v>0</v>
      </c>
      <c r="AN9" s="88">
        <v>1</v>
      </c>
      <c r="AO9" s="84">
        <v>1</v>
      </c>
      <c r="AP9" s="85">
        <v>1</v>
      </c>
    </row>
    <row r="10" spans="1:42" ht="30" customHeight="1">
      <c r="A10" s="3" t="s">
        <v>18</v>
      </c>
      <c r="B10" s="15">
        <v>338</v>
      </c>
      <c r="C10" s="15">
        <v>159</v>
      </c>
      <c r="D10" s="17">
        <v>23</v>
      </c>
      <c r="E10" s="15">
        <v>6</v>
      </c>
      <c r="F10" s="18">
        <v>12</v>
      </c>
      <c r="G10" s="19">
        <v>1</v>
      </c>
      <c r="H10" s="15">
        <v>4</v>
      </c>
      <c r="I10" s="15">
        <v>12</v>
      </c>
      <c r="J10" s="15">
        <v>6</v>
      </c>
      <c r="K10" s="16">
        <v>4</v>
      </c>
      <c r="L10" s="17">
        <f>16107+437</f>
        <v>16544</v>
      </c>
      <c r="M10" s="15">
        <f>4975+45</f>
        <v>5020</v>
      </c>
      <c r="N10" s="15">
        <v>1018</v>
      </c>
      <c r="O10" s="15">
        <v>127</v>
      </c>
      <c r="P10" s="15">
        <v>493</v>
      </c>
      <c r="Q10" s="15">
        <f>1197+67</f>
        <v>1264</v>
      </c>
      <c r="R10" s="15">
        <v>2244</v>
      </c>
      <c r="S10" s="18">
        <v>1172</v>
      </c>
      <c r="T10" s="19">
        <v>669</v>
      </c>
      <c r="U10" s="15">
        <v>329</v>
      </c>
      <c r="V10" s="16">
        <v>69</v>
      </c>
      <c r="W10" s="17">
        <v>0</v>
      </c>
      <c r="X10" s="15">
        <v>0</v>
      </c>
      <c r="Y10" s="15">
        <v>0</v>
      </c>
      <c r="Z10" s="15">
        <v>0</v>
      </c>
      <c r="AA10" s="18">
        <v>0</v>
      </c>
      <c r="AB10" s="89">
        <v>8</v>
      </c>
      <c r="AC10" s="15">
        <v>0</v>
      </c>
      <c r="AD10" s="15">
        <v>0</v>
      </c>
      <c r="AE10" s="16">
        <v>0</v>
      </c>
      <c r="AF10" s="17">
        <v>21</v>
      </c>
      <c r="AG10" s="15">
        <v>20</v>
      </c>
      <c r="AH10" s="15">
        <v>357</v>
      </c>
      <c r="AI10" s="15">
        <v>0</v>
      </c>
      <c r="AJ10" s="15">
        <v>30</v>
      </c>
      <c r="AK10" s="15">
        <v>40</v>
      </c>
      <c r="AL10" s="15">
        <v>63</v>
      </c>
      <c r="AM10" s="18">
        <v>4</v>
      </c>
      <c r="AN10" s="19">
        <v>1</v>
      </c>
      <c r="AO10" s="15">
        <v>0</v>
      </c>
      <c r="AP10" s="16">
        <v>0</v>
      </c>
    </row>
    <row r="11" spans="1:42" ht="30" customHeight="1">
      <c r="A11" s="3" t="s">
        <v>19</v>
      </c>
      <c r="B11" s="15">
        <v>262</v>
      </c>
      <c r="C11" s="15">
        <v>60</v>
      </c>
      <c r="D11" s="17">
        <v>10</v>
      </c>
      <c r="E11" s="15">
        <v>1</v>
      </c>
      <c r="F11" s="18">
        <v>2</v>
      </c>
      <c r="G11" s="19">
        <v>1</v>
      </c>
      <c r="H11" s="15">
        <v>0</v>
      </c>
      <c r="I11" s="15">
        <v>0</v>
      </c>
      <c r="J11" s="15">
        <v>1</v>
      </c>
      <c r="K11" s="16">
        <v>1</v>
      </c>
      <c r="L11" s="17">
        <v>11207</v>
      </c>
      <c r="M11" s="15">
        <v>2589</v>
      </c>
      <c r="N11" s="15">
        <v>380</v>
      </c>
      <c r="O11" s="15">
        <v>79</v>
      </c>
      <c r="P11" s="15">
        <v>481</v>
      </c>
      <c r="Q11" s="15">
        <v>1001</v>
      </c>
      <c r="R11" s="15">
        <v>420</v>
      </c>
      <c r="S11" s="18">
        <v>373</v>
      </c>
      <c r="T11" s="19">
        <v>81</v>
      </c>
      <c r="U11" s="15">
        <v>2</v>
      </c>
      <c r="V11" s="16">
        <v>31</v>
      </c>
      <c r="W11" s="17">
        <v>0</v>
      </c>
      <c r="X11" s="15">
        <v>0</v>
      </c>
      <c r="Y11" s="15">
        <v>0</v>
      </c>
      <c r="Z11" s="15">
        <v>0</v>
      </c>
      <c r="AA11" s="18">
        <v>0</v>
      </c>
      <c r="AB11" s="89">
        <v>6</v>
      </c>
      <c r="AC11" s="15">
        <v>0</v>
      </c>
      <c r="AD11" s="15">
        <v>0</v>
      </c>
      <c r="AE11" s="16">
        <v>0</v>
      </c>
      <c r="AF11" s="17">
        <v>4</v>
      </c>
      <c r="AG11" s="15">
        <v>2</v>
      </c>
      <c r="AH11" s="15">
        <v>100</v>
      </c>
      <c r="AI11" s="15">
        <v>0</v>
      </c>
      <c r="AJ11" s="15">
        <v>12</v>
      </c>
      <c r="AK11" s="15">
        <v>28</v>
      </c>
      <c r="AL11" s="15">
        <v>8</v>
      </c>
      <c r="AM11" s="18">
        <v>0</v>
      </c>
      <c r="AN11" s="19">
        <v>0</v>
      </c>
      <c r="AO11" s="15">
        <v>0</v>
      </c>
      <c r="AP11" s="16">
        <v>0</v>
      </c>
    </row>
    <row r="12" spans="1:42" ht="30" customHeight="1">
      <c r="A12" s="3" t="s">
        <v>20</v>
      </c>
      <c r="B12" s="15">
        <v>19</v>
      </c>
      <c r="C12" s="15">
        <v>13</v>
      </c>
      <c r="D12" s="17">
        <v>5</v>
      </c>
      <c r="E12" s="15">
        <v>0</v>
      </c>
      <c r="F12" s="18">
        <v>1</v>
      </c>
      <c r="G12" s="19">
        <v>1</v>
      </c>
      <c r="H12" s="15">
        <v>1</v>
      </c>
      <c r="I12" s="15">
        <v>0</v>
      </c>
      <c r="J12" s="15">
        <v>3</v>
      </c>
      <c r="K12" s="16">
        <v>0</v>
      </c>
      <c r="L12" s="17">
        <v>1554</v>
      </c>
      <c r="M12" s="15">
        <v>400</v>
      </c>
      <c r="N12" s="15">
        <v>36</v>
      </c>
      <c r="O12" s="15">
        <v>0</v>
      </c>
      <c r="P12" s="15">
        <v>105</v>
      </c>
      <c r="Q12" s="15">
        <v>0</v>
      </c>
      <c r="R12" s="15">
        <v>20</v>
      </c>
      <c r="S12" s="18">
        <v>160</v>
      </c>
      <c r="T12" s="19">
        <v>2</v>
      </c>
      <c r="U12" s="15">
        <v>2</v>
      </c>
      <c r="V12" s="16">
        <v>0</v>
      </c>
      <c r="W12" s="17">
        <v>0</v>
      </c>
      <c r="X12" s="15">
        <v>0</v>
      </c>
      <c r="Y12" s="15">
        <v>0</v>
      </c>
      <c r="Z12" s="15">
        <v>0</v>
      </c>
      <c r="AA12" s="18">
        <v>0</v>
      </c>
      <c r="AB12" s="89">
        <v>0</v>
      </c>
      <c r="AC12" s="15">
        <v>0</v>
      </c>
      <c r="AD12" s="15">
        <v>0</v>
      </c>
      <c r="AE12" s="16">
        <v>0</v>
      </c>
      <c r="AF12" s="17">
        <v>1</v>
      </c>
      <c r="AG12" s="15">
        <v>0</v>
      </c>
      <c r="AH12" s="15">
        <v>12</v>
      </c>
      <c r="AI12" s="15">
        <v>0</v>
      </c>
      <c r="AJ12" s="15">
        <v>0</v>
      </c>
      <c r="AK12" s="15">
        <v>0</v>
      </c>
      <c r="AL12" s="15">
        <v>0</v>
      </c>
      <c r="AM12" s="18">
        <v>0</v>
      </c>
      <c r="AN12" s="19">
        <v>0</v>
      </c>
      <c r="AO12" s="15">
        <v>0</v>
      </c>
      <c r="AP12" s="16">
        <v>0</v>
      </c>
    </row>
    <row r="13" spans="1:42" ht="30" customHeight="1">
      <c r="A13" s="3" t="s">
        <v>21</v>
      </c>
      <c r="B13" s="15">
        <v>242</v>
      </c>
      <c r="C13" s="15">
        <v>63</v>
      </c>
      <c r="D13" s="17">
        <v>3</v>
      </c>
      <c r="E13" s="15">
        <v>1</v>
      </c>
      <c r="F13" s="18">
        <v>2</v>
      </c>
      <c r="G13" s="19">
        <v>3</v>
      </c>
      <c r="H13" s="15">
        <v>1</v>
      </c>
      <c r="I13" s="15">
        <v>3</v>
      </c>
      <c r="J13" s="15">
        <v>3</v>
      </c>
      <c r="K13" s="16">
        <v>1</v>
      </c>
      <c r="L13" s="17">
        <v>10533</v>
      </c>
      <c r="M13" s="15">
        <v>2236</v>
      </c>
      <c r="N13" s="15">
        <v>256</v>
      </c>
      <c r="O13" s="15">
        <v>89</v>
      </c>
      <c r="P13" s="15">
        <v>480</v>
      </c>
      <c r="Q13" s="15">
        <v>270</v>
      </c>
      <c r="R13" s="15">
        <v>424</v>
      </c>
      <c r="S13" s="18">
        <v>365</v>
      </c>
      <c r="T13" s="19">
        <v>73</v>
      </c>
      <c r="U13" s="15">
        <v>0</v>
      </c>
      <c r="V13" s="16">
        <v>0</v>
      </c>
      <c r="W13" s="17">
        <v>0</v>
      </c>
      <c r="X13" s="15">
        <v>0</v>
      </c>
      <c r="Y13" s="15">
        <v>0</v>
      </c>
      <c r="Z13" s="15">
        <v>0</v>
      </c>
      <c r="AA13" s="18">
        <v>0</v>
      </c>
      <c r="AB13" s="89">
        <v>0</v>
      </c>
      <c r="AC13" s="15">
        <v>0</v>
      </c>
      <c r="AD13" s="15">
        <v>0</v>
      </c>
      <c r="AE13" s="16">
        <v>0</v>
      </c>
      <c r="AF13" s="17">
        <v>4</v>
      </c>
      <c r="AG13" s="15">
        <v>1</v>
      </c>
      <c r="AH13" s="15">
        <v>168</v>
      </c>
      <c r="AI13" s="15">
        <v>0</v>
      </c>
      <c r="AJ13" s="15">
        <v>0</v>
      </c>
      <c r="AK13" s="15">
        <v>0</v>
      </c>
      <c r="AL13" s="15">
        <v>9</v>
      </c>
      <c r="AM13" s="18">
        <v>0</v>
      </c>
      <c r="AN13" s="19">
        <v>1</v>
      </c>
      <c r="AO13" s="15">
        <v>0</v>
      </c>
      <c r="AP13" s="16">
        <v>0</v>
      </c>
    </row>
    <row r="14" spans="1:42" ht="30" customHeight="1">
      <c r="A14" s="3" t="s">
        <v>22</v>
      </c>
      <c r="B14" s="15">
        <v>65</v>
      </c>
      <c r="C14" s="15">
        <v>22</v>
      </c>
      <c r="D14" s="17">
        <v>1</v>
      </c>
      <c r="E14" s="15">
        <v>0</v>
      </c>
      <c r="F14" s="18">
        <v>2</v>
      </c>
      <c r="G14" s="19">
        <v>2</v>
      </c>
      <c r="H14" s="15">
        <v>0</v>
      </c>
      <c r="I14" s="15">
        <v>0</v>
      </c>
      <c r="J14" s="15">
        <v>0</v>
      </c>
      <c r="K14" s="16">
        <v>0</v>
      </c>
      <c r="L14" s="17">
        <v>2884</v>
      </c>
      <c r="M14" s="15">
        <v>729</v>
      </c>
      <c r="N14" s="15">
        <v>104</v>
      </c>
      <c r="O14" s="15">
        <v>0</v>
      </c>
      <c r="P14" s="15">
        <v>15</v>
      </c>
      <c r="Q14" s="15">
        <v>82</v>
      </c>
      <c r="R14" s="15">
        <v>113</v>
      </c>
      <c r="S14" s="18">
        <v>349</v>
      </c>
      <c r="T14" s="19">
        <v>0</v>
      </c>
      <c r="U14" s="15">
        <v>0</v>
      </c>
      <c r="V14" s="16">
        <v>0</v>
      </c>
      <c r="W14" s="17">
        <v>0</v>
      </c>
      <c r="X14" s="15">
        <v>0</v>
      </c>
      <c r="Y14" s="15">
        <v>0</v>
      </c>
      <c r="Z14" s="15">
        <v>0</v>
      </c>
      <c r="AA14" s="18">
        <v>0</v>
      </c>
      <c r="AB14" s="89">
        <v>0</v>
      </c>
      <c r="AC14" s="15">
        <v>0</v>
      </c>
      <c r="AD14" s="15">
        <v>0</v>
      </c>
      <c r="AE14" s="16">
        <v>0</v>
      </c>
      <c r="AF14" s="17">
        <v>1</v>
      </c>
      <c r="AG14" s="15">
        <v>0</v>
      </c>
      <c r="AH14" s="15">
        <v>40</v>
      </c>
      <c r="AI14" s="15">
        <v>0</v>
      </c>
      <c r="AJ14" s="15">
        <v>0</v>
      </c>
      <c r="AK14" s="15">
        <v>0</v>
      </c>
      <c r="AL14" s="15">
        <v>0</v>
      </c>
      <c r="AM14" s="18">
        <v>0</v>
      </c>
      <c r="AN14" s="19">
        <v>0</v>
      </c>
      <c r="AO14" s="15">
        <v>0</v>
      </c>
      <c r="AP14" s="16">
        <v>0</v>
      </c>
    </row>
    <row r="15" spans="1:42" ht="33" customHeight="1">
      <c r="A15" s="4" t="s">
        <v>23</v>
      </c>
      <c r="B15" s="90">
        <v>28</v>
      </c>
      <c r="C15" s="90">
        <v>10</v>
      </c>
      <c r="D15" s="92">
        <v>1</v>
      </c>
      <c r="E15" s="90">
        <v>1</v>
      </c>
      <c r="F15" s="93">
        <v>0</v>
      </c>
      <c r="G15" s="94">
        <v>1</v>
      </c>
      <c r="H15" s="90">
        <v>1</v>
      </c>
      <c r="I15" s="90">
        <v>1</v>
      </c>
      <c r="J15" s="90">
        <v>1</v>
      </c>
      <c r="K15" s="91">
        <v>0</v>
      </c>
      <c r="L15" s="92">
        <v>1553</v>
      </c>
      <c r="M15" s="90">
        <v>280</v>
      </c>
      <c r="N15" s="90">
        <v>60</v>
      </c>
      <c r="O15" s="90">
        <v>30</v>
      </c>
      <c r="P15" s="90">
        <v>96</v>
      </c>
      <c r="Q15" s="90">
        <v>85</v>
      </c>
      <c r="R15" s="90">
        <v>60</v>
      </c>
      <c r="S15" s="93">
        <v>55</v>
      </c>
      <c r="T15" s="94">
        <v>0</v>
      </c>
      <c r="U15" s="90">
        <v>0</v>
      </c>
      <c r="V15" s="91">
        <v>0</v>
      </c>
      <c r="W15" s="92">
        <v>0</v>
      </c>
      <c r="X15" s="90">
        <v>0</v>
      </c>
      <c r="Y15" s="90">
        <v>0</v>
      </c>
      <c r="Z15" s="90">
        <v>0</v>
      </c>
      <c r="AA15" s="93">
        <v>0</v>
      </c>
      <c r="AB15" s="95">
        <v>0</v>
      </c>
      <c r="AC15" s="15">
        <v>0</v>
      </c>
      <c r="AD15" s="15">
        <v>0</v>
      </c>
      <c r="AE15" s="16">
        <v>0</v>
      </c>
      <c r="AF15" s="17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8">
        <v>0</v>
      </c>
      <c r="AN15" s="19">
        <v>0</v>
      </c>
      <c r="AO15" s="15">
        <v>0</v>
      </c>
      <c r="AP15" s="16">
        <v>0</v>
      </c>
    </row>
    <row r="16" spans="1:42" ht="30" customHeight="1">
      <c r="A16" s="3" t="s">
        <v>24</v>
      </c>
      <c r="B16" s="90">
        <v>89</v>
      </c>
      <c r="C16" s="90">
        <v>29</v>
      </c>
      <c r="D16" s="92">
        <v>4</v>
      </c>
      <c r="E16" s="90">
        <v>0</v>
      </c>
      <c r="F16" s="93">
        <v>2</v>
      </c>
      <c r="G16" s="94">
        <v>3</v>
      </c>
      <c r="H16" s="90">
        <v>1</v>
      </c>
      <c r="I16" s="90">
        <v>0</v>
      </c>
      <c r="J16" s="90">
        <v>2</v>
      </c>
      <c r="K16" s="91">
        <v>3</v>
      </c>
      <c r="L16" s="92">
        <v>3579</v>
      </c>
      <c r="M16" s="90">
        <v>1098</v>
      </c>
      <c r="N16" s="90">
        <v>66</v>
      </c>
      <c r="O16" s="90">
        <v>48</v>
      </c>
      <c r="P16" s="90">
        <v>149</v>
      </c>
      <c r="Q16" s="90">
        <v>150</v>
      </c>
      <c r="R16" s="90">
        <v>215</v>
      </c>
      <c r="S16" s="93">
        <v>185</v>
      </c>
      <c r="T16" s="94">
        <v>0</v>
      </c>
      <c r="U16" s="90">
        <v>0</v>
      </c>
      <c r="V16" s="91">
        <v>0</v>
      </c>
      <c r="W16" s="92">
        <v>0</v>
      </c>
      <c r="X16" s="90">
        <v>0</v>
      </c>
      <c r="Y16" s="90">
        <v>0</v>
      </c>
      <c r="Z16" s="90">
        <v>0</v>
      </c>
      <c r="AA16" s="93">
        <v>0</v>
      </c>
      <c r="AB16" s="95">
        <v>0</v>
      </c>
      <c r="AC16" s="15">
        <v>0</v>
      </c>
      <c r="AD16" s="15">
        <v>0</v>
      </c>
      <c r="AE16" s="16">
        <v>0</v>
      </c>
      <c r="AF16" s="17">
        <v>1</v>
      </c>
      <c r="AG16" s="15">
        <v>1</v>
      </c>
      <c r="AH16" s="15">
        <v>33</v>
      </c>
      <c r="AI16" s="15">
        <v>0</v>
      </c>
      <c r="AJ16" s="15">
        <v>1</v>
      </c>
      <c r="AK16" s="15">
        <v>0</v>
      </c>
      <c r="AL16" s="15">
        <v>0</v>
      </c>
      <c r="AM16" s="18">
        <v>0</v>
      </c>
      <c r="AN16" s="19">
        <v>0</v>
      </c>
      <c r="AO16" s="15">
        <v>0</v>
      </c>
      <c r="AP16" s="16">
        <v>0</v>
      </c>
    </row>
    <row r="17" spans="1:42" ht="32.25" customHeight="1">
      <c r="A17" s="4" t="s">
        <v>25</v>
      </c>
      <c r="B17" s="15">
        <v>26</v>
      </c>
      <c r="C17" s="15">
        <v>14</v>
      </c>
      <c r="D17" s="17">
        <v>3</v>
      </c>
      <c r="E17" s="15">
        <v>0</v>
      </c>
      <c r="F17" s="18">
        <v>3</v>
      </c>
      <c r="G17" s="19">
        <v>3</v>
      </c>
      <c r="H17" s="15">
        <v>0</v>
      </c>
      <c r="I17" s="15">
        <v>0</v>
      </c>
      <c r="J17" s="15">
        <v>0</v>
      </c>
      <c r="K17" s="16">
        <v>0</v>
      </c>
      <c r="L17" s="17">
        <v>1440</v>
      </c>
      <c r="M17" s="15">
        <v>386</v>
      </c>
      <c r="N17" s="15">
        <v>51</v>
      </c>
      <c r="O17" s="15">
        <v>15</v>
      </c>
      <c r="P17" s="15">
        <v>9</v>
      </c>
      <c r="Q17" s="15">
        <v>187</v>
      </c>
      <c r="R17" s="15">
        <v>112</v>
      </c>
      <c r="S17" s="18">
        <v>64</v>
      </c>
      <c r="T17" s="19">
        <v>0</v>
      </c>
      <c r="U17" s="15">
        <v>0</v>
      </c>
      <c r="V17" s="16">
        <v>0</v>
      </c>
      <c r="W17" s="17">
        <v>0</v>
      </c>
      <c r="X17" s="15">
        <v>0</v>
      </c>
      <c r="Y17" s="15">
        <v>0</v>
      </c>
      <c r="Z17" s="15">
        <v>0</v>
      </c>
      <c r="AA17" s="18">
        <v>0</v>
      </c>
      <c r="AB17" s="89">
        <v>0</v>
      </c>
      <c r="AC17" s="15">
        <v>0</v>
      </c>
      <c r="AD17" s="15">
        <v>0</v>
      </c>
      <c r="AE17" s="16">
        <v>0</v>
      </c>
      <c r="AF17" s="17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8">
        <v>0</v>
      </c>
      <c r="AN17" s="19">
        <v>0</v>
      </c>
      <c r="AO17" s="15">
        <v>0</v>
      </c>
      <c r="AP17" s="16">
        <v>0</v>
      </c>
    </row>
    <row r="18" spans="1:42" ht="30" customHeight="1">
      <c r="A18" s="3" t="s">
        <v>26</v>
      </c>
      <c r="B18" s="15">
        <v>62</v>
      </c>
      <c r="C18" s="15">
        <v>14</v>
      </c>
      <c r="D18" s="17">
        <v>1</v>
      </c>
      <c r="E18" s="15">
        <v>0</v>
      </c>
      <c r="F18" s="18">
        <v>0</v>
      </c>
      <c r="G18" s="19">
        <v>1</v>
      </c>
      <c r="H18" s="15">
        <v>0</v>
      </c>
      <c r="I18" s="15">
        <v>0</v>
      </c>
      <c r="J18" s="15">
        <v>0</v>
      </c>
      <c r="K18" s="16">
        <v>0</v>
      </c>
      <c r="L18" s="17">
        <v>2688</v>
      </c>
      <c r="M18" s="15">
        <v>659</v>
      </c>
      <c r="N18" s="15">
        <v>20</v>
      </c>
      <c r="O18" s="15">
        <v>38</v>
      </c>
      <c r="P18" s="15">
        <v>20</v>
      </c>
      <c r="Q18" s="15">
        <v>258</v>
      </c>
      <c r="R18" s="15">
        <v>65</v>
      </c>
      <c r="S18" s="18">
        <v>318</v>
      </c>
      <c r="T18" s="19">
        <v>45</v>
      </c>
      <c r="U18" s="15">
        <v>0</v>
      </c>
      <c r="V18" s="16">
        <v>0</v>
      </c>
      <c r="W18" s="17">
        <v>0</v>
      </c>
      <c r="X18" s="15">
        <v>0</v>
      </c>
      <c r="Y18" s="15">
        <v>0</v>
      </c>
      <c r="Z18" s="15">
        <v>0</v>
      </c>
      <c r="AA18" s="18">
        <v>0</v>
      </c>
      <c r="AB18" s="89">
        <v>0</v>
      </c>
      <c r="AC18" s="15">
        <v>0</v>
      </c>
      <c r="AD18" s="15">
        <v>0</v>
      </c>
      <c r="AE18" s="16">
        <v>0</v>
      </c>
      <c r="AF18" s="17">
        <v>1</v>
      </c>
      <c r="AG18" s="15">
        <v>0</v>
      </c>
      <c r="AH18" s="15">
        <v>18</v>
      </c>
      <c r="AI18" s="15">
        <v>0</v>
      </c>
      <c r="AJ18" s="15">
        <v>0</v>
      </c>
      <c r="AK18" s="15">
        <v>0</v>
      </c>
      <c r="AL18" s="15">
        <v>0</v>
      </c>
      <c r="AM18" s="18">
        <v>0</v>
      </c>
      <c r="AN18" s="19">
        <v>0</v>
      </c>
      <c r="AO18" s="15">
        <v>0</v>
      </c>
      <c r="AP18" s="16">
        <v>0</v>
      </c>
    </row>
    <row r="19" spans="1:42" ht="36" customHeight="1" thickBot="1">
      <c r="A19" s="5" t="s">
        <v>27</v>
      </c>
      <c r="B19" s="90">
        <v>25</v>
      </c>
      <c r="C19" s="90">
        <v>6</v>
      </c>
      <c r="D19" s="92">
        <v>1</v>
      </c>
      <c r="E19" s="90">
        <v>0</v>
      </c>
      <c r="F19" s="93">
        <v>0</v>
      </c>
      <c r="G19" s="94">
        <v>0</v>
      </c>
      <c r="H19" s="90">
        <v>0</v>
      </c>
      <c r="I19" s="90">
        <v>0</v>
      </c>
      <c r="J19" s="90">
        <v>1</v>
      </c>
      <c r="K19" s="91">
        <v>0</v>
      </c>
      <c r="L19" s="92">
        <v>1528</v>
      </c>
      <c r="M19" s="90">
        <v>398</v>
      </c>
      <c r="N19" s="90">
        <v>128</v>
      </c>
      <c r="O19" s="90">
        <v>106</v>
      </c>
      <c r="P19" s="90">
        <v>106</v>
      </c>
      <c r="Q19" s="90">
        <v>20</v>
      </c>
      <c r="R19" s="90">
        <v>0</v>
      </c>
      <c r="S19" s="93">
        <v>187</v>
      </c>
      <c r="T19" s="94">
        <v>0</v>
      </c>
      <c r="U19" s="90">
        <v>0</v>
      </c>
      <c r="V19" s="91">
        <v>0</v>
      </c>
      <c r="W19" s="92">
        <v>0</v>
      </c>
      <c r="X19" s="90">
        <v>0</v>
      </c>
      <c r="Y19" s="90">
        <v>0</v>
      </c>
      <c r="Z19" s="90">
        <v>0</v>
      </c>
      <c r="AA19" s="93">
        <v>0</v>
      </c>
      <c r="AB19" s="95">
        <v>0</v>
      </c>
      <c r="AC19" s="90">
        <v>0</v>
      </c>
      <c r="AD19" s="90">
        <v>0</v>
      </c>
      <c r="AE19" s="91">
        <v>0</v>
      </c>
      <c r="AF19" s="92">
        <v>0</v>
      </c>
      <c r="AG19" s="90">
        <v>0</v>
      </c>
      <c r="AH19" s="90">
        <v>0</v>
      </c>
      <c r="AI19" s="90">
        <v>0</v>
      </c>
      <c r="AJ19" s="90">
        <v>0</v>
      </c>
      <c r="AK19" s="90">
        <v>0</v>
      </c>
      <c r="AL19" s="90">
        <v>0</v>
      </c>
      <c r="AM19" s="93">
        <v>0</v>
      </c>
      <c r="AN19" s="94">
        <v>0</v>
      </c>
      <c r="AO19" s="90">
        <v>0</v>
      </c>
      <c r="AP19" s="91">
        <v>0</v>
      </c>
    </row>
    <row r="20" spans="1:42" ht="30" customHeight="1" thickBot="1" thickTop="1">
      <c r="A20" s="6" t="s">
        <v>32</v>
      </c>
      <c r="B20" s="96">
        <f>SUM(B9:B19)</f>
        <v>1379</v>
      </c>
      <c r="C20" s="96">
        <f>SUM(C9:C19)</f>
        <v>495</v>
      </c>
      <c r="D20" s="98">
        <f>SUM(D9:D19)</f>
        <v>63</v>
      </c>
      <c r="E20" s="96">
        <f>SUM(E10:E19)</f>
        <v>9</v>
      </c>
      <c r="F20" s="99">
        <f>SUM(F9:F19)</f>
        <v>31</v>
      </c>
      <c r="G20" s="100">
        <f>SUM(G9:G19)</f>
        <v>18</v>
      </c>
      <c r="H20" s="96">
        <f>SUM(H9:H19)</f>
        <v>9</v>
      </c>
      <c r="I20" s="96">
        <f>SUM(I10:I19)</f>
        <v>16</v>
      </c>
      <c r="J20" s="96">
        <f aca="true" t="shared" si="0" ref="J20:V20">SUM(J9:J19)</f>
        <v>19</v>
      </c>
      <c r="K20" s="97">
        <f t="shared" si="0"/>
        <v>11</v>
      </c>
      <c r="L20" s="98">
        <f t="shared" si="0"/>
        <v>67714</v>
      </c>
      <c r="M20" s="96">
        <f t="shared" si="0"/>
        <v>16763</v>
      </c>
      <c r="N20" s="96">
        <f t="shared" si="0"/>
        <v>3734</v>
      </c>
      <c r="O20" s="96">
        <f t="shared" si="0"/>
        <v>598</v>
      </c>
      <c r="P20" s="96">
        <f t="shared" si="0"/>
        <v>2504</v>
      </c>
      <c r="Q20" s="96">
        <f t="shared" si="0"/>
        <v>4528</v>
      </c>
      <c r="R20" s="96">
        <f t="shared" si="0"/>
        <v>4538</v>
      </c>
      <c r="S20" s="99">
        <f t="shared" si="0"/>
        <v>4604</v>
      </c>
      <c r="T20" s="100">
        <f t="shared" si="0"/>
        <v>1487</v>
      </c>
      <c r="U20" s="96">
        <f t="shared" si="0"/>
        <v>495</v>
      </c>
      <c r="V20" s="97">
        <f t="shared" si="0"/>
        <v>239</v>
      </c>
      <c r="W20" s="98">
        <f aca="true" t="shared" si="1" ref="W20:AE20">SUM(W9:W19)</f>
        <v>0</v>
      </c>
      <c r="X20" s="96">
        <f t="shared" si="1"/>
        <v>0</v>
      </c>
      <c r="Y20" s="96">
        <f t="shared" si="1"/>
        <v>0</v>
      </c>
      <c r="Z20" s="96">
        <f t="shared" si="1"/>
        <v>0</v>
      </c>
      <c r="AA20" s="99">
        <f t="shared" si="1"/>
        <v>0</v>
      </c>
      <c r="AB20" s="101">
        <f t="shared" si="1"/>
        <v>14</v>
      </c>
      <c r="AC20" s="96">
        <f t="shared" si="1"/>
        <v>0</v>
      </c>
      <c r="AD20" s="96">
        <f t="shared" si="1"/>
        <v>0</v>
      </c>
      <c r="AE20" s="97">
        <f t="shared" si="1"/>
        <v>0</v>
      </c>
      <c r="AF20" s="98">
        <f aca="true" t="shared" si="2" ref="AF20:AL20">SUM(AF9:AF19)</f>
        <v>40</v>
      </c>
      <c r="AG20" s="96">
        <f t="shared" si="2"/>
        <v>31</v>
      </c>
      <c r="AH20" s="96">
        <f t="shared" si="2"/>
        <v>766</v>
      </c>
      <c r="AI20" s="96">
        <f t="shared" si="2"/>
        <v>3</v>
      </c>
      <c r="AJ20" s="96">
        <f t="shared" si="2"/>
        <v>44</v>
      </c>
      <c r="AK20" s="96">
        <f t="shared" si="2"/>
        <v>102</v>
      </c>
      <c r="AL20" s="96">
        <f t="shared" si="2"/>
        <v>83</v>
      </c>
      <c r="AM20" s="99">
        <f>SUM(AM9:AM19)</f>
        <v>4</v>
      </c>
      <c r="AN20" s="100">
        <f>SUM(AN9:AN19)</f>
        <v>3</v>
      </c>
      <c r="AO20" s="96">
        <f>SUM(AO9:AO19)</f>
        <v>1</v>
      </c>
      <c r="AP20" s="97">
        <f>SUM(AP9:AP19)</f>
        <v>1</v>
      </c>
    </row>
    <row r="21" spans="12:17" ht="13.5" thickTop="1">
      <c r="L21" s="102"/>
      <c r="M21" s="103"/>
      <c r="Q21" s="103"/>
    </row>
    <row r="23" ht="15.75">
      <c r="A23" s="14" t="s">
        <v>48</v>
      </c>
    </row>
    <row r="24" spans="1:10" ht="12.75">
      <c r="A24" t="s">
        <v>49</v>
      </c>
      <c r="J24" t="s">
        <v>50</v>
      </c>
    </row>
    <row r="25" spans="1:10" ht="12.75">
      <c r="A25" t="s">
        <v>51</v>
      </c>
      <c r="J25" t="s">
        <v>52</v>
      </c>
    </row>
    <row r="26" spans="1:10" ht="12.75">
      <c r="A26" t="s">
        <v>53</v>
      </c>
      <c r="J26" t="s">
        <v>54</v>
      </c>
    </row>
    <row r="27" spans="1:10" ht="12.75">
      <c r="A27" t="s">
        <v>55</v>
      </c>
      <c r="J27" t="s">
        <v>56</v>
      </c>
    </row>
  </sheetData>
  <mergeCells count="13">
    <mergeCell ref="L7:S7"/>
    <mergeCell ref="T7:V7"/>
    <mergeCell ref="W7:AA7"/>
    <mergeCell ref="A3:AP3"/>
    <mergeCell ref="A4:AP4"/>
    <mergeCell ref="A7:A8"/>
    <mergeCell ref="B7:B8"/>
    <mergeCell ref="D7:F7"/>
    <mergeCell ref="G7:K7"/>
    <mergeCell ref="AB7:AE7"/>
    <mergeCell ref="AF7:AM7"/>
    <mergeCell ref="AN7:AP7"/>
    <mergeCell ref="C7:C8"/>
  </mergeCells>
  <printOptions horizontalCentered="1"/>
  <pageMargins left="0" right="0" top="0.5905511811023623" bottom="0.5905511811023623" header="0.5118110236220472" footer="0.5118110236220472"/>
  <pageSetup horizontalDpi="1200" verticalDpi="12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30"/>
  <sheetViews>
    <sheetView zoomScale="75" zoomScaleNormal="75" workbookViewId="0" topLeftCell="A9">
      <selection activeCell="E30" sqref="E30"/>
    </sheetView>
  </sheetViews>
  <sheetFormatPr defaultColWidth="9.00390625" defaultRowHeight="12.75"/>
  <cols>
    <col min="1" max="1" width="17.625" style="0" customWidth="1"/>
    <col min="2" max="2" width="6.125" style="0" customWidth="1"/>
    <col min="3" max="3" width="4.75390625" style="0" customWidth="1"/>
    <col min="4" max="4" width="4.625" style="0" customWidth="1"/>
    <col min="5" max="5" width="5.375" style="0" customWidth="1"/>
    <col min="6" max="6" width="6.875" style="0" customWidth="1"/>
    <col min="7" max="7" width="5.25390625" style="0" customWidth="1"/>
    <col min="8" max="8" width="5.125" style="0" customWidth="1"/>
    <col min="9" max="10" width="4.75390625" style="0" customWidth="1"/>
    <col min="11" max="11" width="5.125" style="0" customWidth="1"/>
    <col min="12" max="12" width="7.125" style="0" customWidth="1"/>
    <col min="13" max="13" width="5.75390625" style="0" customWidth="1"/>
    <col min="14" max="14" width="6.25390625" style="0" customWidth="1"/>
    <col min="15" max="15" width="4.375" style="0" customWidth="1"/>
    <col min="16" max="21" width="5.75390625" style="0" customWidth="1"/>
    <col min="22" max="22" width="6.25390625" style="0" customWidth="1"/>
    <col min="23" max="24" width="6.00390625" style="0" customWidth="1"/>
    <col min="25" max="25" width="6.375" style="0" customWidth="1"/>
    <col min="26" max="26" width="5.00390625" style="0" customWidth="1"/>
    <col min="27" max="27" width="4.375" style="0" customWidth="1"/>
    <col min="28" max="28" width="4.625" style="0" customWidth="1"/>
    <col min="29" max="29" width="4.125" style="0" customWidth="1"/>
    <col min="30" max="30" width="4.625" style="0" customWidth="1"/>
    <col min="31" max="31" width="5.00390625" style="0" customWidth="1"/>
    <col min="32" max="32" width="5.125" style="0" customWidth="1"/>
    <col min="33" max="33" width="6.125" style="0" customWidth="1"/>
    <col min="34" max="34" width="5.375" style="0" customWidth="1"/>
    <col min="35" max="35" width="5.25390625" style="0" customWidth="1"/>
    <col min="36" max="36" width="5.00390625" style="0" customWidth="1"/>
    <col min="37" max="37" width="4.875" style="0" customWidth="1"/>
    <col min="38" max="38" width="5.00390625" style="0" customWidth="1"/>
    <col min="39" max="40" width="4.125" style="0" customWidth="1"/>
    <col min="41" max="41" width="4.00390625" style="0" customWidth="1"/>
    <col min="42" max="42" width="5.125" style="0" customWidth="1"/>
  </cols>
  <sheetData>
    <row r="2" spans="1:42" ht="20.25">
      <c r="A2" s="134" t="s">
        <v>60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1:42" ht="18.75">
      <c r="A3" s="136" t="s">
        <v>62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</row>
    <row r="4" spans="1:32" ht="18.75">
      <c r="A4" s="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18.75">
      <c r="A5" s="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="22" customFormat="1" ht="12.75" thickBot="1"/>
    <row r="7" spans="1:42" ht="24" customHeight="1" thickBot="1" thickTop="1">
      <c r="A7" s="137" t="s">
        <v>63</v>
      </c>
      <c r="B7" s="139" t="s">
        <v>0</v>
      </c>
      <c r="C7" s="148" t="s">
        <v>1</v>
      </c>
      <c r="D7" s="141" t="s">
        <v>33</v>
      </c>
      <c r="E7" s="142"/>
      <c r="F7" s="143"/>
      <c r="G7" s="141" t="s">
        <v>7</v>
      </c>
      <c r="H7" s="142"/>
      <c r="I7" s="142"/>
      <c r="J7" s="142"/>
      <c r="K7" s="144"/>
      <c r="L7" s="150" t="s">
        <v>211</v>
      </c>
      <c r="M7" s="151"/>
      <c r="N7" s="151"/>
      <c r="O7" s="151"/>
      <c r="P7" s="151"/>
      <c r="Q7" s="151"/>
      <c r="R7" s="151"/>
      <c r="S7" s="152"/>
      <c r="T7" s="146" t="s">
        <v>8</v>
      </c>
      <c r="U7" s="147"/>
      <c r="V7" s="147"/>
      <c r="W7" s="145" t="s">
        <v>58</v>
      </c>
      <c r="X7" s="145"/>
      <c r="Y7" s="145"/>
      <c r="Z7" s="145"/>
      <c r="AA7" s="145"/>
      <c r="AB7" s="145" t="s">
        <v>9</v>
      </c>
      <c r="AC7" s="145"/>
      <c r="AD7" s="145"/>
      <c r="AE7" s="145"/>
      <c r="AF7" s="146" t="s">
        <v>59</v>
      </c>
      <c r="AG7" s="147"/>
      <c r="AH7" s="147"/>
      <c r="AI7" s="147"/>
      <c r="AJ7" s="147"/>
      <c r="AK7" s="147"/>
      <c r="AL7" s="147"/>
      <c r="AM7" s="147"/>
      <c r="AN7" s="145" t="s">
        <v>29</v>
      </c>
      <c r="AO7" s="145"/>
      <c r="AP7" s="145"/>
    </row>
    <row r="8" spans="1:42" ht="161.25" customHeight="1" thickBot="1" thickTop="1">
      <c r="A8" s="153"/>
      <c r="B8" s="140"/>
      <c r="C8" s="149"/>
      <c r="D8" s="9" t="s">
        <v>34</v>
      </c>
      <c r="E8" s="9" t="s">
        <v>35</v>
      </c>
      <c r="F8" s="9" t="s">
        <v>36</v>
      </c>
      <c r="G8" s="8" t="s">
        <v>61</v>
      </c>
      <c r="H8" s="8" t="s">
        <v>37</v>
      </c>
      <c r="I8" s="8" t="s">
        <v>38</v>
      </c>
      <c r="J8" s="8" t="s">
        <v>5</v>
      </c>
      <c r="K8" s="133" t="s">
        <v>39</v>
      </c>
      <c r="L8" s="8" t="s">
        <v>6</v>
      </c>
      <c r="M8" s="8" t="s">
        <v>40</v>
      </c>
      <c r="N8" s="8" t="s">
        <v>57</v>
      </c>
      <c r="O8" s="8" t="s">
        <v>40</v>
      </c>
      <c r="P8" s="8" t="s">
        <v>41</v>
      </c>
      <c r="Q8" s="8" t="s">
        <v>42</v>
      </c>
      <c r="R8" s="8" t="s">
        <v>43</v>
      </c>
      <c r="S8" s="20" t="s">
        <v>44</v>
      </c>
      <c r="T8" s="10" t="s">
        <v>45</v>
      </c>
      <c r="U8" s="10" t="s">
        <v>2</v>
      </c>
      <c r="V8" s="10" t="s">
        <v>16</v>
      </c>
      <c r="W8" s="11" t="s">
        <v>10</v>
      </c>
      <c r="X8" s="10" t="s">
        <v>212</v>
      </c>
      <c r="Y8" s="10" t="s">
        <v>11</v>
      </c>
      <c r="Z8" s="10" t="s">
        <v>12</v>
      </c>
      <c r="AA8" s="12" t="s">
        <v>13</v>
      </c>
      <c r="AB8" s="12" t="s">
        <v>212</v>
      </c>
      <c r="AC8" s="10" t="s">
        <v>14</v>
      </c>
      <c r="AD8" s="10" t="s">
        <v>3</v>
      </c>
      <c r="AE8" s="13" t="s">
        <v>15</v>
      </c>
      <c r="AF8" s="12" t="s">
        <v>213</v>
      </c>
      <c r="AG8" s="13" t="s">
        <v>214</v>
      </c>
      <c r="AH8" s="13" t="s">
        <v>4</v>
      </c>
      <c r="AI8" s="13" t="s">
        <v>41</v>
      </c>
      <c r="AJ8" s="13" t="s">
        <v>46</v>
      </c>
      <c r="AK8" s="13" t="s">
        <v>43</v>
      </c>
      <c r="AL8" s="13" t="s">
        <v>47</v>
      </c>
      <c r="AM8" s="13" t="s">
        <v>215</v>
      </c>
      <c r="AN8" s="12" t="s">
        <v>212</v>
      </c>
      <c r="AO8" s="12" t="s">
        <v>30</v>
      </c>
      <c r="AP8" s="12" t="s">
        <v>31</v>
      </c>
    </row>
    <row r="9" spans="1:42" ht="27.75" customHeight="1" thickTop="1">
      <c r="A9" s="2" t="s">
        <v>64</v>
      </c>
      <c r="B9" s="23">
        <v>333</v>
      </c>
      <c r="C9" s="24">
        <v>112</v>
      </c>
      <c r="D9" s="26">
        <v>8</v>
      </c>
      <c r="E9" s="24">
        <v>5</v>
      </c>
      <c r="F9" s="27">
        <v>0</v>
      </c>
      <c r="G9" s="28">
        <v>8</v>
      </c>
      <c r="H9" s="24">
        <v>1</v>
      </c>
      <c r="I9" s="24">
        <v>3</v>
      </c>
      <c r="J9" s="24">
        <v>6</v>
      </c>
      <c r="K9" s="25">
        <v>2</v>
      </c>
      <c r="L9" s="26">
        <v>16728</v>
      </c>
      <c r="M9" s="24">
        <v>1311</v>
      </c>
      <c r="N9" s="24">
        <v>561</v>
      </c>
      <c r="O9" s="24">
        <v>38</v>
      </c>
      <c r="P9" s="24">
        <v>986</v>
      </c>
      <c r="Q9" s="24">
        <v>480</v>
      </c>
      <c r="R9" s="24">
        <v>299</v>
      </c>
      <c r="S9" s="27">
        <v>615</v>
      </c>
      <c r="T9" s="28">
        <v>355</v>
      </c>
      <c r="U9" s="24">
        <v>23</v>
      </c>
      <c r="V9" s="25">
        <v>117</v>
      </c>
      <c r="W9" s="26">
        <v>0</v>
      </c>
      <c r="X9" s="24">
        <v>0</v>
      </c>
      <c r="Y9" s="24">
        <v>0</v>
      </c>
      <c r="Z9" s="24">
        <v>0</v>
      </c>
      <c r="AA9" s="27">
        <v>0</v>
      </c>
      <c r="AB9" s="28">
        <v>1</v>
      </c>
      <c r="AC9" s="25">
        <v>0</v>
      </c>
      <c r="AD9" s="29">
        <v>0</v>
      </c>
      <c r="AE9" s="30">
        <v>0</v>
      </c>
      <c r="AF9" s="31">
        <v>3</v>
      </c>
      <c r="AG9" s="29">
        <v>2</v>
      </c>
      <c r="AH9" s="29">
        <v>140</v>
      </c>
      <c r="AI9" s="29">
        <v>90</v>
      </c>
      <c r="AJ9" s="29">
        <v>0</v>
      </c>
      <c r="AK9" s="29">
        <v>0</v>
      </c>
      <c r="AL9" s="29">
        <v>0</v>
      </c>
      <c r="AM9" s="32">
        <v>0</v>
      </c>
      <c r="AN9" s="33">
        <v>0</v>
      </c>
      <c r="AO9" s="29">
        <v>0</v>
      </c>
      <c r="AP9" s="32">
        <v>0</v>
      </c>
    </row>
    <row r="10" spans="1:42" ht="30" customHeight="1">
      <c r="A10" s="4" t="s">
        <v>65</v>
      </c>
      <c r="B10" s="34">
        <v>48</v>
      </c>
      <c r="C10" s="35">
        <v>29</v>
      </c>
      <c r="D10" s="37">
        <v>1</v>
      </c>
      <c r="E10" s="35">
        <v>0</v>
      </c>
      <c r="F10" s="38">
        <v>1</v>
      </c>
      <c r="G10" s="34">
        <v>4</v>
      </c>
      <c r="H10" s="35">
        <v>1</v>
      </c>
      <c r="I10" s="35">
        <v>0</v>
      </c>
      <c r="J10" s="35">
        <v>1</v>
      </c>
      <c r="K10" s="36">
        <v>0</v>
      </c>
      <c r="L10" s="37">
        <v>3877</v>
      </c>
      <c r="M10" s="35">
        <v>460</v>
      </c>
      <c r="N10" s="35">
        <v>84</v>
      </c>
      <c r="O10" s="35">
        <v>0</v>
      </c>
      <c r="P10" s="35">
        <v>290</v>
      </c>
      <c r="Q10" s="35">
        <v>195</v>
      </c>
      <c r="R10" s="35">
        <v>792</v>
      </c>
      <c r="S10" s="38">
        <v>134</v>
      </c>
      <c r="T10" s="34">
        <v>82</v>
      </c>
      <c r="U10" s="35">
        <v>0</v>
      </c>
      <c r="V10" s="36">
        <v>41</v>
      </c>
      <c r="W10" s="37">
        <v>0</v>
      </c>
      <c r="X10" s="35">
        <v>0</v>
      </c>
      <c r="Y10" s="35">
        <v>0</v>
      </c>
      <c r="Z10" s="35">
        <v>0</v>
      </c>
      <c r="AA10" s="38">
        <v>0</v>
      </c>
      <c r="AB10" s="34">
        <v>0</v>
      </c>
      <c r="AC10" s="36">
        <v>0</v>
      </c>
      <c r="AD10" s="35">
        <v>0</v>
      </c>
      <c r="AE10" s="36">
        <v>0</v>
      </c>
      <c r="AF10" s="39">
        <v>1</v>
      </c>
      <c r="AG10" s="35">
        <v>1</v>
      </c>
      <c r="AH10" s="35">
        <v>0</v>
      </c>
      <c r="AI10" s="35">
        <v>0</v>
      </c>
      <c r="AJ10" s="35">
        <v>0</v>
      </c>
      <c r="AK10" s="35">
        <v>10</v>
      </c>
      <c r="AL10" s="35">
        <v>0</v>
      </c>
      <c r="AM10" s="38">
        <v>0</v>
      </c>
      <c r="AN10" s="34">
        <v>0</v>
      </c>
      <c r="AO10" s="35">
        <v>0</v>
      </c>
      <c r="AP10" s="38">
        <v>0</v>
      </c>
    </row>
    <row r="11" spans="1:42" ht="31.5" customHeight="1">
      <c r="A11" s="4" t="s">
        <v>66</v>
      </c>
      <c r="B11" s="34">
        <v>67</v>
      </c>
      <c r="C11" s="35">
        <v>24</v>
      </c>
      <c r="D11" s="37">
        <v>1</v>
      </c>
      <c r="E11" s="35">
        <v>1</v>
      </c>
      <c r="F11" s="38">
        <v>1</v>
      </c>
      <c r="G11" s="34">
        <v>1</v>
      </c>
      <c r="H11" s="35">
        <v>1</v>
      </c>
      <c r="I11" s="35">
        <v>2</v>
      </c>
      <c r="J11" s="35">
        <v>0</v>
      </c>
      <c r="K11" s="36">
        <v>1</v>
      </c>
      <c r="L11" s="37">
        <v>4158</v>
      </c>
      <c r="M11" s="35">
        <v>286</v>
      </c>
      <c r="N11" s="35">
        <v>39</v>
      </c>
      <c r="O11" s="35">
        <v>20</v>
      </c>
      <c r="P11" s="35">
        <v>255</v>
      </c>
      <c r="Q11" s="35">
        <v>188</v>
      </c>
      <c r="R11" s="35">
        <v>524</v>
      </c>
      <c r="S11" s="38">
        <v>114</v>
      </c>
      <c r="T11" s="34">
        <v>78</v>
      </c>
      <c r="U11" s="35">
        <v>4</v>
      </c>
      <c r="V11" s="36">
        <v>69</v>
      </c>
      <c r="W11" s="37">
        <v>0</v>
      </c>
      <c r="X11" s="35">
        <v>0</v>
      </c>
      <c r="Y11" s="35">
        <v>0</v>
      </c>
      <c r="Z11" s="35">
        <v>0</v>
      </c>
      <c r="AA11" s="38">
        <v>0</v>
      </c>
      <c r="AB11" s="34">
        <v>0</v>
      </c>
      <c r="AC11" s="36">
        <v>0</v>
      </c>
      <c r="AD11" s="35">
        <v>0</v>
      </c>
      <c r="AE11" s="36">
        <v>0</v>
      </c>
      <c r="AF11" s="39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8">
        <v>0</v>
      </c>
      <c r="AN11" s="34">
        <v>0</v>
      </c>
      <c r="AO11" s="35">
        <v>0</v>
      </c>
      <c r="AP11" s="38">
        <v>0</v>
      </c>
    </row>
    <row r="12" spans="1:43" ht="27.75" customHeight="1">
      <c r="A12" s="4" t="s">
        <v>67</v>
      </c>
      <c r="B12" s="34">
        <v>132</v>
      </c>
      <c r="C12" s="35">
        <v>44</v>
      </c>
      <c r="D12" s="37">
        <v>3</v>
      </c>
      <c r="E12" s="35">
        <v>0</v>
      </c>
      <c r="F12" s="38">
        <v>0</v>
      </c>
      <c r="G12" s="34">
        <v>3</v>
      </c>
      <c r="H12" s="35">
        <v>1</v>
      </c>
      <c r="I12" s="35">
        <v>0</v>
      </c>
      <c r="J12" s="35">
        <v>0</v>
      </c>
      <c r="K12" s="36">
        <v>0</v>
      </c>
      <c r="L12" s="37">
        <v>6684</v>
      </c>
      <c r="M12" s="35">
        <v>501</v>
      </c>
      <c r="N12" s="35">
        <v>51</v>
      </c>
      <c r="O12" s="35">
        <v>0</v>
      </c>
      <c r="P12" s="35">
        <v>56</v>
      </c>
      <c r="Q12" s="35">
        <v>295</v>
      </c>
      <c r="R12" s="35">
        <v>311</v>
      </c>
      <c r="S12" s="38">
        <v>730</v>
      </c>
      <c r="T12" s="34">
        <v>91</v>
      </c>
      <c r="U12" s="35">
        <v>0</v>
      </c>
      <c r="V12" s="36">
        <v>0</v>
      </c>
      <c r="W12" s="37">
        <v>0</v>
      </c>
      <c r="X12" s="35">
        <v>0</v>
      </c>
      <c r="Y12" s="35">
        <v>0</v>
      </c>
      <c r="Z12" s="35">
        <v>0</v>
      </c>
      <c r="AA12" s="38">
        <v>0</v>
      </c>
      <c r="AB12" s="34">
        <v>0</v>
      </c>
      <c r="AC12" s="36">
        <v>0</v>
      </c>
      <c r="AD12" s="35">
        <v>0</v>
      </c>
      <c r="AE12" s="36">
        <v>0</v>
      </c>
      <c r="AF12" s="39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8">
        <v>0</v>
      </c>
      <c r="AN12" s="34">
        <v>0</v>
      </c>
      <c r="AO12" s="35">
        <v>0</v>
      </c>
      <c r="AP12" s="38">
        <v>0</v>
      </c>
      <c r="AQ12" s="40"/>
    </row>
    <row r="13" spans="1:42" ht="27.75" customHeight="1">
      <c r="A13" s="3" t="s">
        <v>68</v>
      </c>
      <c r="B13" s="34">
        <v>50</v>
      </c>
      <c r="C13" s="35">
        <v>17</v>
      </c>
      <c r="D13" s="37">
        <v>2</v>
      </c>
      <c r="E13" s="35">
        <v>0</v>
      </c>
      <c r="F13" s="38">
        <v>1</v>
      </c>
      <c r="G13" s="34">
        <v>2</v>
      </c>
      <c r="H13" s="35">
        <v>0</v>
      </c>
      <c r="I13" s="35">
        <v>0</v>
      </c>
      <c r="J13" s="35">
        <v>1</v>
      </c>
      <c r="K13" s="36">
        <v>0</v>
      </c>
      <c r="L13" s="37">
        <v>2746</v>
      </c>
      <c r="M13" s="35">
        <v>143</v>
      </c>
      <c r="N13" s="35">
        <v>112</v>
      </c>
      <c r="O13" s="35">
        <v>0</v>
      </c>
      <c r="P13" s="35">
        <v>236</v>
      </c>
      <c r="Q13" s="35">
        <v>64</v>
      </c>
      <c r="R13" s="35">
        <v>151</v>
      </c>
      <c r="S13" s="38">
        <v>70</v>
      </c>
      <c r="T13" s="34">
        <v>58</v>
      </c>
      <c r="U13" s="35">
        <v>0</v>
      </c>
      <c r="V13" s="36">
        <v>0</v>
      </c>
      <c r="W13" s="37">
        <v>0</v>
      </c>
      <c r="X13" s="35">
        <v>0</v>
      </c>
      <c r="Y13" s="35">
        <v>0</v>
      </c>
      <c r="Z13" s="35">
        <v>0</v>
      </c>
      <c r="AA13" s="38">
        <v>0</v>
      </c>
      <c r="AB13" s="34">
        <v>0</v>
      </c>
      <c r="AC13" s="36">
        <v>0</v>
      </c>
      <c r="AD13" s="35">
        <v>0</v>
      </c>
      <c r="AE13" s="36">
        <v>0</v>
      </c>
      <c r="AF13" s="39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8">
        <v>0</v>
      </c>
      <c r="AN13" s="34">
        <v>0</v>
      </c>
      <c r="AO13" s="35">
        <v>0</v>
      </c>
      <c r="AP13" s="38">
        <v>0</v>
      </c>
    </row>
    <row r="14" spans="1:42" ht="31.5" customHeight="1">
      <c r="A14" s="4" t="s">
        <v>69</v>
      </c>
      <c r="B14" s="34">
        <v>110</v>
      </c>
      <c r="C14" s="35">
        <v>35</v>
      </c>
      <c r="D14" s="37">
        <v>1</v>
      </c>
      <c r="E14" s="35">
        <v>0</v>
      </c>
      <c r="F14" s="38">
        <v>0</v>
      </c>
      <c r="G14" s="34">
        <v>3</v>
      </c>
      <c r="H14" s="35">
        <v>1</v>
      </c>
      <c r="I14" s="35">
        <v>0</v>
      </c>
      <c r="J14" s="35">
        <v>1</v>
      </c>
      <c r="K14" s="36">
        <v>0</v>
      </c>
      <c r="L14" s="37">
        <v>6168</v>
      </c>
      <c r="M14" s="35">
        <v>484</v>
      </c>
      <c r="N14" s="35">
        <v>135</v>
      </c>
      <c r="O14" s="35">
        <v>10</v>
      </c>
      <c r="P14" s="35">
        <v>294</v>
      </c>
      <c r="Q14" s="35">
        <v>287</v>
      </c>
      <c r="R14" s="35">
        <v>412</v>
      </c>
      <c r="S14" s="38">
        <v>225</v>
      </c>
      <c r="T14" s="34">
        <v>29</v>
      </c>
      <c r="U14" s="35">
        <v>1</v>
      </c>
      <c r="V14" s="36">
        <v>5</v>
      </c>
      <c r="W14" s="37">
        <v>0</v>
      </c>
      <c r="X14" s="35">
        <v>0</v>
      </c>
      <c r="Y14" s="35">
        <v>0</v>
      </c>
      <c r="Z14" s="35">
        <v>0</v>
      </c>
      <c r="AA14" s="38">
        <v>0</v>
      </c>
      <c r="AB14" s="34">
        <v>0</v>
      </c>
      <c r="AC14" s="36">
        <v>0</v>
      </c>
      <c r="AD14" s="35">
        <v>0</v>
      </c>
      <c r="AE14" s="36">
        <v>0</v>
      </c>
      <c r="AF14" s="39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8">
        <v>0</v>
      </c>
      <c r="AN14" s="34">
        <v>0</v>
      </c>
      <c r="AO14" s="35">
        <v>0</v>
      </c>
      <c r="AP14" s="38">
        <v>0</v>
      </c>
    </row>
    <row r="15" spans="1:42" ht="27.75" customHeight="1">
      <c r="A15" s="3" t="s">
        <v>70</v>
      </c>
      <c r="B15" s="41">
        <v>56</v>
      </c>
      <c r="C15" s="42">
        <v>22</v>
      </c>
      <c r="D15" s="44">
        <v>0</v>
      </c>
      <c r="E15" s="42">
        <v>1</v>
      </c>
      <c r="F15" s="45">
        <v>0</v>
      </c>
      <c r="G15" s="41">
        <v>2</v>
      </c>
      <c r="H15" s="42">
        <v>1</v>
      </c>
      <c r="I15" s="42">
        <v>1</v>
      </c>
      <c r="J15" s="42">
        <v>2</v>
      </c>
      <c r="K15" s="43">
        <v>0</v>
      </c>
      <c r="L15" s="44">
        <v>2978</v>
      </c>
      <c r="M15" s="42">
        <v>240</v>
      </c>
      <c r="N15" s="42">
        <v>3</v>
      </c>
      <c r="O15" s="42">
        <v>66</v>
      </c>
      <c r="P15" s="42">
        <v>44</v>
      </c>
      <c r="Q15" s="42">
        <v>283</v>
      </c>
      <c r="R15" s="42">
        <v>82</v>
      </c>
      <c r="S15" s="45">
        <v>114</v>
      </c>
      <c r="T15" s="41">
        <v>139</v>
      </c>
      <c r="U15" s="42">
        <v>0</v>
      </c>
      <c r="V15" s="43">
        <v>0</v>
      </c>
      <c r="W15" s="44">
        <v>0</v>
      </c>
      <c r="X15" s="42">
        <v>0</v>
      </c>
      <c r="Y15" s="42">
        <v>0</v>
      </c>
      <c r="Z15" s="42">
        <v>0</v>
      </c>
      <c r="AA15" s="45">
        <v>0</v>
      </c>
      <c r="AB15" s="41">
        <v>0</v>
      </c>
      <c r="AC15" s="43">
        <v>0</v>
      </c>
      <c r="AD15" s="35">
        <v>0</v>
      </c>
      <c r="AE15" s="36">
        <v>0</v>
      </c>
      <c r="AF15" s="39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8">
        <v>0</v>
      </c>
      <c r="AN15" s="34">
        <v>0</v>
      </c>
      <c r="AO15" s="35">
        <v>0</v>
      </c>
      <c r="AP15" s="38">
        <v>0</v>
      </c>
    </row>
    <row r="16" spans="1:42" ht="33.75" customHeight="1">
      <c r="A16" s="4" t="s">
        <v>71</v>
      </c>
      <c r="B16" s="41">
        <v>37</v>
      </c>
      <c r="C16" s="42">
        <v>15</v>
      </c>
      <c r="D16" s="44">
        <v>1</v>
      </c>
      <c r="E16" s="42">
        <v>1</v>
      </c>
      <c r="F16" s="45">
        <v>0</v>
      </c>
      <c r="G16" s="41">
        <v>0</v>
      </c>
      <c r="H16" s="42">
        <v>1</v>
      </c>
      <c r="I16" s="42">
        <v>0</v>
      </c>
      <c r="J16" s="42">
        <v>0</v>
      </c>
      <c r="K16" s="43">
        <v>0</v>
      </c>
      <c r="L16" s="44">
        <v>1975</v>
      </c>
      <c r="M16" s="42">
        <v>60</v>
      </c>
      <c r="N16" s="42">
        <v>33</v>
      </c>
      <c r="O16" s="42">
        <v>0</v>
      </c>
      <c r="P16" s="42">
        <v>173</v>
      </c>
      <c r="Q16" s="42">
        <v>282</v>
      </c>
      <c r="R16" s="42">
        <v>19</v>
      </c>
      <c r="S16" s="45">
        <v>82</v>
      </c>
      <c r="T16" s="41">
        <v>20</v>
      </c>
      <c r="U16" s="42">
        <v>0</v>
      </c>
      <c r="V16" s="43">
        <v>9</v>
      </c>
      <c r="W16" s="44">
        <v>0</v>
      </c>
      <c r="X16" s="42">
        <v>0</v>
      </c>
      <c r="Y16" s="42">
        <v>0</v>
      </c>
      <c r="Z16" s="42">
        <v>0</v>
      </c>
      <c r="AA16" s="45">
        <v>0</v>
      </c>
      <c r="AB16" s="41">
        <v>0</v>
      </c>
      <c r="AC16" s="43">
        <v>0</v>
      </c>
      <c r="AD16" s="35">
        <v>0</v>
      </c>
      <c r="AE16" s="36">
        <v>0</v>
      </c>
      <c r="AF16" s="39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8">
        <v>0</v>
      </c>
      <c r="AN16" s="34">
        <v>0</v>
      </c>
      <c r="AO16" s="35">
        <v>0</v>
      </c>
      <c r="AP16" s="38">
        <v>0</v>
      </c>
    </row>
    <row r="17" spans="1:42" ht="27.75" customHeight="1">
      <c r="A17" s="3" t="s">
        <v>72</v>
      </c>
      <c r="B17" s="34">
        <v>99</v>
      </c>
      <c r="C17" s="35">
        <v>39</v>
      </c>
      <c r="D17" s="37">
        <v>1</v>
      </c>
      <c r="E17" s="35">
        <v>2</v>
      </c>
      <c r="F17" s="38">
        <v>1</v>
      </c>
      <c r="G17" s="34">
        <v>7</v>
      </c>
      <c r="H17" s="35">
        <v>1</v>
      </c>
      <c r="I17" s="35">
        <v>1</v>
      </c>
      <c r="J17" s="35">
        <v>2</v>
      </c>
      <c r="K17" s="36">
        <v>2</v>
      </c>
      <c r="L17" s="37">
        <v>5976</v>
      </c>
      <c r="M17" s="35">
        <v>844</v>
      </c>
      <c r="N17" s="35">
        <v>56</v>
      </c>
      <c r="O17" s="35">
        <v>44</v>
      </c>
      <c r="P17" s="35">
        <v>126</v>
      </c>
      <c r="Q17" s="35">
        <v>208</v>
      </c>
      <c r="R17" s="35">
        <v>411</v>
      </c>
      <c r="S17" s="38">
        <v>59</v>
      </c>
      <c r="T17" s="34">
        <v>47</v>
      </c>
      <c r="U17" s="35">
        <v>8</v>
      </c>
      <c r="V17" s="36">
        <v>120</v>
      </c>
      <c r="W17" s="37">
        <v>0</v>
      </c>
      <c r="X17" s="35">
        <v>30</v>
      </c>
      <c r="Y17" s="35">
        <v>0</v>
      </c>
      <c r="Z17" s="35">
        <v>0</v>
      </c>
      <c r="AA17" s="38">
        <v>0</v>
      </c>
      <c r="AB17" s="34">
        <v>60</v>
      </c>
      <c r="AC17" s="36">
        <v>0</v>
      </c>
      <c r="AD17" s="35">
        <v>0</v>
      </c>
      <c r="AE17" s="36">
        <v>0</v>
      </c>
      <c r="AF17" s="39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8">
        <v>0</v>
      </c>
      <c r="AN17" s="34">
        <v>0</v>
      </c>
      <c r="AO17" s="35">
        <v>0</v>
      </c>
      <c r="AP17" s="38">
        <v>0</v>
      </c>
    </row>
    <row r="18" spans="1:42" ht="31.5" customHeight="1">
      <c r="A18" s="4" t="s">
        <v>73</v>
      </c>
      <c r="B18" s="34">
        <v>7</v>
      </c>
      <c r="C18" s="35">
        <v>5</v>
      </c>
      <c r="D18" s="37">
        <v>2</v>
      </c>
      <c r="E18" s="35">
        <v>0</v>
      </c>
      <c r="F18" s="38">
        <v>0</v>
      </c>
      <c r="G18" s="34">
        <v>0</v>
      </c>
      <c r="H18" s="35">
        <v>0</v>
      </c>
      <c r="I18" s="35">
        <v>0</v>
      </c>
      <c r="J18" s="35">
        <v>0</v>
      </c>
      <c r="K18" s="36">
        <v>0</v>
      </c>
      <c r="L18" s="37">
        <v>819</v>
      </c>
      <c r="M18" s="35">
        <v>10</v>
      </c>
      <c r="N18" s="35">
        <v>70</v>
      </c>
      <c r="O18" s="35">
        <v>0</v>
      </c>
      <c r="P18" s="35">
        <v>70</v>
      </c>
      <c r="Q18" s="35">
        <v>18</v>
      </c>
      <c r="R18" s="35">
        <v>15</v>
      </c>
      <c r="S18" s="38">
        <v>0</v>
      </c>
      <c r="T18" s="34">
        <v>8</v>
      </c>
      <c r="U18" s="35">
        <v>0</v>
      </c>
      <c r="V18" s="36">
        <v>0</v>
      </c>
      <c r="W18" s="37">
        <v>0</v>
      </c>
      <c r="X18" s="35">
        <v>0</v>
      </c>
      <c r="Y18" s="35">
        <v>0</v>
      </c>
      <c r="Z18" s="35">
        <v>0</v>
      </c>
      <c r="AA18" s="38">
        <v>0</v>
      </c>
      <c r="AB18" s="34">
        <v>0</v>
      </c>
      <c r="AC18" s="36">
        <v>0</v>
      </c>
      <c r="AD18" s="35">
        <v>0</v>
      </c>
      <c r="AE18" s="36">
        <v>0</v>
      </c>
      <c r="AF18" s="39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8">
        <v>0</v>
      </c>
      <c r="AN18" s="34">
        <v>0</v>
      </c>
      <c r="AO18" s="35">
        <v>0</v>
      </c>
      <c r="AP18" s="38">
        <v>0</v>
      </c>
    </row>
    <row r="19" spans="1:42" ht="27.75" customHeight="1">
      <c r="A19" s="46" t="s">
        <v>74</v>
      </c>
      <c r="B19" s="41">
        <v>62</v>
      </c>
      <c r="C19" s="42">
        <v>24</v>
      </c>
      <c r="D19" s="44">
        <v>2</v>
      </c>
      <c r="E19" s="42">
        <v>0</v>
      </c>
      <c r="F19" s="45">
        <v>0</v>
      </c>
      <c r="G19" s="41">
        <v>1</v>
      </c>
      <c r="H19" s="42">
        <v>0</v>
      </c>
      <c r="I19" s="42">
        <v>0</v>
      </c>
      <c r="J19" s="42">
        <v>2</v>
      </c>
      <c r="K19" s="43">
        <v>0</v>
      </c>
      <c r="L19" s="44">
        <v>3486</v>
      </c>
      <c r="M19" s="42">
        <v>65</v>
      </c>
      <c r="N19" s="42">
        <v>37</v>
      </c>
      <c r="O19" s="42">
        <v>0</v>
      </c>
      <c r="P19" s="42">
        <v>124</v>
      </c>
      <c r="Q19" s="42">
        <v>283</v>
      </c>
      <c r="R19" s="42">
        <v>169</v>
      </c>
      <c r="S19" s="45">
        <v>43</v>
      </c>
      <c r="T19" s="41">
        <v>31</v>
      </c>
      <c r="U19" s="42">
        <v>1</v>
      </c>
      <c r="V19" s="43">
        <v>25</v>
      </c>
      <c r="W19" s="44">
        <v>0</v>
      </c>
      <c r="X19" s="42">
        <v>0</v>
      </c>
      <c r="Y19" s="42">
        <v>0</v>
      </c>
      <c r="Z19" s="42">
        <v>0</v>
      </c>
      <c r="AA19" s="45">
        <v>0</v>
      </c>
      <c r="AB19" s="41">
        <v>0</v>
      </c>
      <c r="AC19" s="43">
        <v>0</v>
      </c>
      <c r="AD19" s="35">
        <v>0</v>
      </c>
      <c r="AE19" s="36">
        <v>0</v>
      </c>
      <c r="AF19" s="39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8">
        <v>0</v>
      </c>
      <c r="AN19" s="34">
        <v>0</v>
      </c>
      <c r="AO19" s="35">
        <v>0</v>
      </c>
      <c r="AP19" s="38">
        <v>0</v>
      </c>
    </row>
    <row r="20" spans="1:42" ht="36" customHeight="1">
      <c r="A20" s="4" t="s">
        <v>75</v>
      </c>
      <c r="B20" s="41">
        <v>27</v>
      </c>
      <c r="C20" s="42">
        <v>10</v>
      </c>
      <c r="D20" s="44">
        <v>1</v>
      </c>
      <c r="E20" s="42">
        <v>0</v>
      </c>
      <c r="F20" s="45">
        <v>0</v>
      </c>
      <c r="G20" s="41">
        <v>0</v>
      </c>
      <c r="H20" s="42">
        <v>1</v>
      </c>
      <c r="I20" s="42">
        <v>0</v>
      </c>
      <c r="J20" s="42">
        <v>1</v>
      </c>
      <c r="K20" s="43">
        <v>0</v>
      </c>
      <c r="L20" s="44">
        <v>1337</v>
      </c>
      <c r="M20" s="42">
        <v>90</v>
      </c>
      <c r="N20" s="42">
        <v>40</v>
      </c>
      <c r="O20" s="42">
        <v>0</v>
      </c>
      <c r="P20" s="42">
        <v>0</v>
      </c>
      <c r="Q20" s="42">
        <v>197</v>
      </c>
      <c r="R20" s="42">
        <v>104</v>
      </c>
      <c r="S20" s="45">
        <v>0</v>
      </c>
      <c r="T20" s="41">
        <v>0</v>
      </c>
      <c r="U20" s="42">
        <v>0</v>
      </c>
      <c r="V20" s="43">
        <v>0</v>
      </c>
      <c r="W20" s="44">
        <v>0</v>
      </c>
      <c r="X20" s="42">
        <v>0</v>
      </c>
      <c r="Y20" s="42">
        <v>0</v>
      </c>
      <c r="Z20" s="42">
        <v>0</v>
      </c>
      <c r="AA20" s="45">
        <v>0</v>
      </c>
      <c r="AB20" s="41">
        <v>0</v>
      </c>
      <c r="AC20" s="43">
        <v>0</v>
      </c>
      <c r="AD20" s="35">
        <v>0</v>
      </c>
      <c r="AE20" s="36">
        <v>0</v>
      </c>
      <c r="AF20" s="39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8">
        <v>0</v>
      </c>
      <c r="AN20" s="34">
        <v>0</v>
      </c>
      <c r="AO20" s="35">
        <v>0</v>
      </c>
      <c r="AP20" s="38">
        <v>0</v>
      </c>
    </row>
    <row r="21" spans="1:42" ht="27.75" customHeight="1">
      <c r="A21" s="3" t="s">
        <v>76</v>
      </c>
      <c r="B21" s="41">
        <v>28</v>
      </c>
      <c r="C21" s="42">
        <v>11</v>
      </c>
      <c r="D21" s="44">
        <v>2</v>
      </c>
      <c r="E21" s="42">
        <v>0</v>
      </c>
      <c r="F21" s="45">
        <v>0</v>
      </c>
      <c r="G21" s="41">
        <v>0</v>
      </c>
      <c r="H21" s="42">
        <v>0</v>
      </c>
      <c r="I21" s="42">
        <v>1</v>
      </c>
      <c r="J21" s="42">
        <v>0</v>
      </c>
      <c r="K21" s="43">
        <v>0</v>
      </c>
      <c r="L21" s="44">
        <v>1158</v>
      </c>
      <c r="M21" s="42">
        <v>80</v>
      </c>
      <c r="N21" s="42">
        <v>128</v>
      </c>
      <c r="O21" s="42">
        <v>0</v>
      </c>
      <c r="P21" s="42">
        <v>111</v>
      </c>
      <c r="Q21" s="42">
        <v>39</v>
      </c>
      <c r="R21" s="42">
        <v>84</v>
      </c>
      <c r="S21" s="45">
        <v>84</v>
      </c>
      <c r="T21" s="41">
        <v>48</v>
      </c>
      <c r="U21" s="42">
        <v>0</v>
      </c>
      <c r="V21" s="43">
        <v>15</v>
      </c>
      <c r="W21" s="44">
        <v>0</v>
      </c>
      <c r="X21" s="42">
        <v>0</v>
      </c>
      <c r="Y21" s="42">
        <v>0</v>
      </c>
      <c r="Z21" s="42">
        <v>0</v>
      </c>
      <c r="AA21" s="45">
        <v>0</v>
      </c>
      <c r="AB21" s="41">
        <v>0</v>
      </c>
      <c r="AC21" s="43">
        <v>0</v>
      </c>
      <c r="AD21" s="35">
        <v>0</v>
      </c>
      <c r="AE21" s="36">
        <v>0</v>
      </c>
      <c r="AF21" s="39">
        <v>1</v>
      </c>
      <c r="AG21" s="35">
        <v>0</v>
      </c>
      <c r="AH21" s="35">
        <v>12</v>
      </c>
      <c r="AI21" s="35">
        <v>0</v>
      </c>
      <c r="AJ21" s="35">
        <v>0</v>
      </c>
      <c r="AK21" s="35">
        <v>0</v>
      </c>
      <c r="AL21" s="35">
        <v>0</v>
      </c>
      <c r="AM21" s="38">
        <v>0</v>
      </c>
      <c r="AN21" s="34">
        <v>0</v>
      </c>
      <c r="AO21" s="35">
        <v>0</v>
      </c>
      <c r="AP21" s="38">
        <v>0</v>
      </c>
    </row>
    <row r="22" spans="1:42" ht="33.75" customHeight="1" thickBot="1">
      <c r="A22" s="47" t="s">
        <v>77</v>
      </c>
      <c r="B22" s="41">
        <v>26</v>
      </c>
      <c r="C22" s="42">
        <v>7</v>
      </c>
      <c r="D22" s="44">
        <v>0</v>
      </c>
      <c r="E22" s="42">
        <v>1</v>
      </c>
      <c r="F22" s="45">
        <v>0</v>
      </c>
      <c r="G22" s="41">
        <v>1</v>
      </c>
      <c r="H22" s="42">
        <v>0</v>
      </c>
      <c r="I22" s="42">
        <v>0</v>
      </c>
      <c r="J22" s="42">
        <v>0</v>
      </c>
      <c r="K22" s="43">
        <v>0</v>
      </c>
      <c r="L22" s="44">
        <v>1391</v>
      </c>
      <c r="M22" s="42">
        <v>200</v>
      </c>
      <c r="N22" s="42">
        <v>0</v>
      </c>
      <c r="O22" s="42">
        <v>0</v>
      </c>
      <c r="P22" s="42">
        <v>0</v>
      </c>
      <c r="Q22" s="42">
        <v>96</v>
      </c>
      <c r="R22" s="42">
        <v>11</v>
      </c>
      <c r="S22" s="45">
        <v>59</v>
      </c>
      <c r="T22" s="41">
        <v>100</v>
      </c>
      <c r="U22" s="42">
        <v>100</v>
      </c>
      <c r="V22" s="43">
        <v>0</v>
      </c>
      <c r="W22" s="44">
        <v>0</v>
      </c>
      <c r="X22" s="42">
        <v>0</v>
      </c>
      <c r="Y22" s="42">
        <v>0</v>
      </c>
      <c r="Z22" s="42">
        <v>0</v>
      </c>
      <c r="AA22" s="45">
        <v>0</v>
      </c>
      <c r="AB22" s="41">
        <v>0</v>
      </c>
      <c r="AC22" s="43">
        <v>0</v>
      </c>
      <c r="AD22" s="42">
        <v>0</v>
      </c>
      <c r="AE22" s="43">
        <v>0</v>
      </c>
      <c r="AF22" s="48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5">
        <v>0</v>
      </c>
      <c r="AN22" s="41">
        <v>0</v>
      </c>
      <c r="AO22" s="42">
        <v>0</v>
      </c>
      <c r="AP22" s="45">
        <v>0</v>
      </c>
    </row>
    <row r="23" spans="1:42" ht="27.75" customHeight="1" thickBot="1" thickTop="1">
      <c r="A23" s="6" t="s">
        <v>32</v>
      </c>
      <c r="B23" s="49">
        <f aca="true" t="shared" si="0" ref="B23:AL23">SUM(B9:B22)</f>
        <v>1082</v>
      </c>
      <c r="C23" s="50">
        <f t="shared" si="0"/>
        <v>394</v>
      </c>
      <c r="D23" s="52">
        <f t="shared" si="0"/>
        <v>25</v>
      </c>
      <c r="E23" s="50">
        <f t="shared" si="0"/>
        <v>11</v>
      </c>
      <c r="F23" s="53">
        <f t="shared" si="0"/>
        <v>4</v>
      </c>
      <c r="G23" s="49">
        <f t="shared" si="0"/>
        <v>32</v>
      </c>
      <c r="H23" s="50">
        <f t="shared" si="0"/>
        <v>9</v>
      </c>
      <c r="I23" s="50">
        <f t="shared" si="0"/>
        <v>8</v>
      </c>
      <c r="J23" s="50">
        <f t="shared" si="0"/>
        <v>16</v>
      </c>
      <c r="K23" s="51">
        <f t="shared" si="0"/>
        <v>5</v>
      </c>
      <c r="L23" s="52">
        <f t="shared" si="0"/>
        <v>59481</v>
      </c>
      <c r="M23" s="50">
        <f t="shared" si="0"/>
        <v>4774</v>
      </c>
      <c r="N23" s="50">
        <f t="shared" si="0"/>
        <v>1349</v>
      </c>
      <c r="O23" s="50">
        <f t="shared" si="0"/>
        <v>178</v>
      </c>
      <c r="P23" s="50">
        <f t="shared" si="0"/>
        <v>2765</v>
      </c>
      <c r="Q23" s="50">
        <f t="shared" si="0"/>
        <v>2915</v>
      </c>
      <c r="R23" s="50">
        <f t="shared" si="0"/>
        <v>3384</v>
      </c>
      <c r="S23" s="53">
        <f t="shared" si="0"/>
        <v>2329</v>
      </c>
      <c r="T23" s="49">
        <f t="shared" si="0"/>
        <v>1086</v>
      </c>
      <c r="U23" s="50">
        <f t="shared" si="0"/>
        <v>137</v>
      </c>
      <c r="V23" s="51">
        <f t="shared" si="0"/>
        <v>401</v>
      </c>
      <c r="W23" s="52">
        <f t="shared" si="0"/>
        <v>0</v>
      </c>
      <c r="X23" s="50">
        <f t="shared" si="0"/>
        <v>30</v>
      </c>
      <c r="Y23" s="50">
        <f t="shared" si="0"/>
        <v>0</v>
      </c>
      <c r="Z23" s="50">
        <f t="shared" si="0"/>
        <v>0</v>
      </c>
      <c r="AA23" s="53">
        <f t="shared" si="0"/>
        <v>0</v>
      </c>
      <c r="AB23" s="49">
        <f t="shared" si="0"/>
        <v>61</v>
      </c>
      <c r="AC23" s="51">
        <f t="shared" si="0"/>
        <v>0</v>
      </c>
      <c r="AD23" s="50">
        <f t="shared" si="0"/>
        <v>0</v>
      </c>
      <c r="AE23" s="51">
        <f t="shared" si="0"/>
        <v>0</v>
      </c>
      <c r="AF23" s="54">
        <f t="shared" si="0"/>
        <v>5</v>
      </c>
      <c r="AG23" s="50">
        <f t="shared" si="0"/>
        <v>3</v>
      </c>
      <c r="AH23" s="50">
        <f t="shared" si="0"/>
        <v>152</v>
      </c>
      <c r="AI23" s="50">
        <f t="shared" si="0"/>
        <v>90</v>
      </c>
      <c r="AJ23" s="50">
        <f t="shared" si="0"/>
        <v>0</v>
      </c>
      <c r="AK23" s="50">
        <f t="shared" si="0"/>
        <v>10</v>
      </c>
      <c r="AL23" s="50">
        <f t="shared" si="0"/>
        <v>0</v>
      </c>
      <c r="AM23" s="53">
        <f>SUM(AM9:AM22)</f>
        <v>0</v>
      </c>
      <c r="AN23" s="49">
        <f>SUM(AN9:AN22)</f>
        <v>0</v>
      </c>
      <c r="AO23" s="50">
        <f>SUM(AO9:AO22)</f>
        <v>0</v>
      </c>
      <c r="AP23" s="53">
        <f>SUM(AP9:AP22)</f>
        <v>0</v>
      </c>
    </row>
    <row r="24" spans="2:12" ht="13.5" thickTop="1">
      <c r="B24" s="105"/>
      <c r="L24" s="105"/>
    </row>
    <row r="26" ht="15.75">
      <c r="A26" s="14" t="s">
        <v>48</v>
      </c>
    </row>
    <row r="27" spans="1:10" ht="12.75">
      <c r="A27" t="s">
        <v>49</v>
      </c>
      <c r="J27" t="s">
        <v>50</v>
      </c>
    </row>
    <row r="28" spans="1:10" ht="12.75">
      <c r="A28" t="s">
        <v>51</v>
      </c>
      <c r="J28" t="s">
        <v>52</v>
      </c>
    </row>
    <row r="29" spans="1:10" ht="12.75">
      <c r="A29" t="s">
        <v>53</v>
      </c>
      <c r="J29" t="s">
        <v>54</v>
      </c>
    </row>
    <row r="30" spans="1:10" ht="12.75">
      <c r="A30" t="s">
        <v>55</v>
      </c>
      <c r="J30" t="s">
        <v>56</v>
      </c>
    </row>
  </sheetData>
  <mergeCells count="13">
    <mergeCell ref="AN7:AP7"/>
    <mergeCell ref="A7:A8"/>
    <mergeCell ref="B7:B8"/>
    <mergeCell ref="A2:AP2"/>
    <mergeCell ref="A3:AP3"/>
    <mergeCell ref="T7:V7"/>
    <mergeCell ref="C7:C8"/>
    <mergeCell ref="D7:F7"/>
    <mergeCell ref="G7:K7"/>
    <mergeCell ref="L7:S7"/>
    <mergeCell ref="W7:AA7"/>
    <mergeCell ref="AB7:AE7"/>
    <mergeCell ref="AF7:AM7"/>
  </mergeCells>
  <printOptions horizontalCentered="1"/>
  <pageMargins left="0" right="0" top="0.5905511811023623" bottom="0.5905511811023623" header="0.5118110236220472" footer="0.5118110236220472"/>
  <pageSetup horizontalDpi="1200" verticalDpi="12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2"/>
  <sheetViews>
    <sheetView zoomScale="75" zoomScaleNormal="75" workbookViewId="0" topLeftCell="A9">
      <selection activeCell="D3" sqref="D1:D16384"/>
    </sheetView>
  </sheetViews>
  <sheetFormatPr defaultColWidth="9.00390625" defaultRowHeight="12.75"/>
  <cols>
    <col min="1" max="1" width="21.375" style="0" customWidth="1"/>
    <col min="2" max="2" width="5.75390625" style="0" customWidth="1"/>
    <col min="3" max="3" width="4.875" style="0" customWidth="1"/>
    <col min="4" max="4" width="4.75390625" style="0" customWidth="1"/>
    <col min="5" max="5" width="5.75390625" style="0" customWidth="1"/>
    <col min="6" max="6" width="6.00390625" style="0" customWidth="1"/>
    <col min="7" max="7" width="4.75390625" style="0" customWidth="1"/>
    <col min="8" max="8" width="4.625" style="0" customWidth="1"/>
    <col min="9" max="10" width="4.75390625" style="0" customWidth="1"/>
    <col min="11" max="11" width="4.375" style="0" customWidth="1"/>
    <col min="12" max="12" width="6.625" style="0" customWidth="1"/>
    <col min="13" max="13" width="5.75390625" style="0" customWidth="1"/>
    <col min="14" max="14" width="7.125" style="0" customWidth="1"/>
    <col min="15" max="15" width="5.625" style="0" customWidth="1"/>
    <col min="16" max="16" width="5.75390625" style="0" customWidth="1"/>
    <col min="17" max="17" width="6.125" style="0" customWidth="1"/>
    <col min="18" max="18" width="5.75390625" style="0" customWidth="1"/>
    <col min="19" max="19" width="5.375" style="0" customWidth="1"/>
    <col min="20" max="21" width="5.75390625" style="0" customWidth="1"/>
    <col min="22" max="22" width="6.375" style="0" customWidth="1"/>
    <col min="23" max="23" width="4.25390625" style="0" customWidth="1"/>
    <col min="24" max="24" width="5.25390625" style="0" customWidth="1"/>
    <col min="25" max="25" width="4.625" style="0" customWidth="1"/>
    <col min="26" max="26" width="4.875" style="0" customWidth="1"/>
    <col min="27" max="27" width="4.625" style="0" customWidth="1"/>
    <col min="28" max="28" width="4.75390625" style="0" customWidth="1"/>
    <col min="29" max="29" width="5.75390625" style="0" customWidth="1"/>
    <col min="30" max="30" width="5.875" style="0" customWidth="1"/>
    <col min="31" max="31" width="4.375" style="0" customWidth="1"/>
    <col min="32" max="32" width="5.125" style="0" customWidth="1"/>
    <col min="33" max="33" width="4.875" style="0" customWidth="1"/>
    <col min="34" max="34" width="5.75390625" style="0" customWidth="1"/>
    <col min="35" max="35" width="5.125" style="0" customWidth="1"/>
    <col min="36" max="36" width="5.00390625" style="0" customWidth="1"/>
    <col min="37" max="37" width="4.75390625" style="0" customWidth="1"/>
    <col min="38" max="38" width="5.125" style="0" customWidth="1"/>
    <col min="39" max="39" width="3.75390625" style="0" customWidth="1"/>
    <col min="40" max="40" width="5.625" style="0" customWidth="1"/>
    <col min="41" max="41" width="5.875" style="0" customWidth="1"/>
    <col min="42" max="42" width="6.125" style="0" customWidth="1"/>
  </cols>
  <sheetData>
    <row r="1" spans="1:42" ht="20.25">
      <c r="A1" s="134" t="s">
        <v>60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1:42" ht="18.75">
      <c r="A2" s="136" t="s">
        <v>78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1:32" ht="18.75">
      <c r="A3" s="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32" ht="18.75">
      <c r="A4" s="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="22" customFormat="1" ht="12.75" thickBot="1"/>
    <row r="6" spans="1:42" ht="24" customHeight="1" thickBot="1" thickTop="1">
      <c r="A6" s="137" t="s">
        <v>79</v>
      </c>
      <c r="B6" s="139" t="s">
        <v>0</v>
      </c>
      <c r="C6" s="148" t="s">
        <v>1</v>
      </c>
      <c r="D6" s="141" t="s">
        <v>33</v>
      </c>
      <c r="E6" s="142"/>
      <c r="F6" s="143"/>
      <c r="G6" s="141" t="s">
        <v>7</v>
      </c>
      <c r="H6" s="142"/>
      <c r="I6" s="142"/>
      <c r="J6" s="142"/>
      <c r="K6" s="144"/>
      <c r="L6" s="150" t="s">
        <v>211</v>
      </c>
      <c r="M6" s="151"/>
      <c r="N6" s="151"/>
      <c r="O6" s="151"/>
      <c r="P6" s="151"/>
      <c r="Q6" s="151"/>
      <c r="R6" s="151"/>
      <c r="S6" s="152"/>
      <c r="T6" s="146" t="s">
        <v>8</v>
      </c>
      <c r="U6" s="147"/>
      <c r="V6" s="147"/>
      <c r="W6" s="145" t="s">
        <v>58</v>
      </c>
      <c r="X6" s="145"/>
      <c r="Y6" s="145"/>
      <c r="Z6" s="145"/>
      <c r="AA6" s="145"/>
      <c r="AB6" s="145" t="s">
        <v>9</v>
      </c>
      <c r="AC6" s="145"/>
      <c r="AD6" s="145"/>
      <c r="AE6" s="145"/>
      <c r="AF6" s="146" t="s">
        <v>59</v>
      </c>
      <c r="AG6" s="147"/>
      <c r="AH6" s="147"/>
      <c r="AI6" s="147"/>
      <c r="AJ6" s="147"/>
      <c r="AK6" s="147"/>
      <c r="AL6" s="147"/>
      <c r="AM6" s="147"/>
      <c r="AN6" s="145" t="s">
        <v>29</v>
      </c>
      <c r="AO6" s="145"/>
      <c r="AP6" s="145"/>
    </row>
    <row r="7" spans="1:42" ht="161.25" customHeight="1" thickBot="1" thickTop="1">
      <c r="A7" s="138"/>
      <c r="B7" s="140"/>
      <c r="C7" s="149"/>
      <c r="D7" s="9" t="s">
        <v>34</v>
      </c>
      <c r="E7" s="9" t="s">
        <v>35</v>
      </c>
      <c r="F7" s="9" t="s">
        <v>36</v>
      </c>
      <c r="G7" s="8" t="s">
        <v>61</v>
      </c>
      <c r="H7" s="8" t="s">
        <v>37</v>
      </c>
      <c r="I7" s="8" t="s">
        <v>38</v>
      </c>
      <c r="J7" s="8" t="s">
        <v>5</v>
      </c>
      <c r="K7" s="133" t="s">
        <v>39</v>
      </c>
      <c r="L7" s="8" t="s">
        <v>6</v>
      </c>
      <c r="M7" s="8" t="s">
        <v>40</v>
      </c>
      <c r="N7" s="8" t="s">
        <v>57</v>
      </c>
      <c r="O7" s="8" t="s">
        <v>40</v>
      </c>
      <c r="P7" s="8" t="s">
        <v>41</v>
      </c>
      <c r="Q7" s="8" t="s">
        <v>42</v>
      </c>
      <c r="R7" s="8" t="s">
        <v>43</v>
      </c>
      <c r="S7" s="20" t="s">
        <v>44</v>
      </c>
      <c r="T7" s="10" t="s">
        <v>45</v>
      </c>
      <c r="U7" s="10" t="s">
        <v>2</v>
      </c>
      <c r="V7" s="10" t="s">
        <v>16</v>
      </c>
      <c r="W7" s="11" t="s">
        <v>10</v>
      </c>
      <c r="X7" s="10" t="s">
        <v>212</v>
      </c>
      <c r="Y7" s="10" t="s">
        <v>11</v>
      </c>
      <c r="Z7" s="10" t="s">
        <v>12</v>
      </c>
      <c r="AA7" s="12" t="s">
        <v>13</v>
      </c>
      <c r="AB7" s="12" t="s">
        <v>212</v>
      </c>
      <c r="AC7" s="10" t="s">
        <v>14</v>
      </c>
      <c r="AD7" s="10" t="s">
        <v>3</v>
      </c>
      <c r="AE7" s="13" t="s">
        <v>15</v>
      </c>
      <c r="AF7" s="12" t="s">
        <v>213</v>
      </c>
      <c r="AG7" s="13" t="s">
        <v>214</v>
      </c>
      <c r="AH7" s="13" t="s">
        <v>4</v>
      </c>
      <c r="AI7" s="13" t="s">
        <v>41</v>
      </c>
      <c r="AJ7" s="13" t="s">
        <v>46</v>
      </c>
      <c r="AK7" s="13" t="s">
        <v>43</v>
      </c>
      <c r="AL7" s="13" t="s">
        <v>47</v>
      </c>
      <c r="AM7" s="13" t="s">
        <v>215</v>
      </c>
      <c r="AN7" s="12" t="s">
        <v>212</v>
      </c>
      <c r="AO7" s="12" t="s">
        <v>30</v>
      </c>
      <c r="AP7" s="12" t="s">
        <v>31</v>
      </c>
    </row>
    <row r="8" spans="1:42" ht="27.75" customHeight="1" thickTop="1">
      <c r="A8" s="55" t="s">
        <v>80</v>
      </c>
      <c r="B8" s="56">
        <v>156</v>
      </c>
      <c r="C8" s="29">
        <v>84</v>
      </c>
      <c r="D8" s="69">
        <v>1</v>
      </c>
      <c r="E8" s="29">
        <v>0</v>
      </c>
      <c r="F8" s="30">
        <v>11</v>
      </c>
      <c r="G8" s="69">
        <v>0</v>
      </c>
      <c r="H8" s="29">
        <v>2</v>
      </c>
      <c r="I8" s="29">
        <v>1</v>
      </c>
      <c r="J8" s="29">
        <v>1</v>
      </c>
      <c r="K8" s="32">
        <v>0</v>
      </c>
      <c r="L8" s="69">
        <v>7537</v>
      </c>
      <c r="M8" s="29">
        <v>670</v>
      </c>
      <c r="N8" s="29">
        <v>1438</v>
      </c>
      <c r="O8" s="29">
        <v>83</v>
      </c>
      <c r="P8" s="29">
        <v>84</v>
      </c>
      <c r="Q8" s="29">
        <v>320</v>
      </c>
      <c r="R8" s="29">
        <v>661</v>
      </c>
      <c r="S8" s="32">
        <v>461</v>
      </c>
      <c r="T8" s="33">
        <v>66</v>
      </c>
      <c r="U8" s="29">
        <v>0</v>
      </c>
      <c r="V8" s="30">
        <v>22</v>
      </c>
      <c r="W8" s="69">
        <v>0</v>
      </c>
      <c r="X8" s="29">
        <v>0</v>
      </c>
      <c r="Y8" s="29">
        <v>0</v>
      </c>
      <c r="Z8" s="29">
        <v>0</v>
      </c>
      <c r="AA8" s="32">
        <v>0</v>
      </c>
      <c r="AB8" s="69">
        <v>0</v>
      </c>
      <c r="AC8" s="29">
        <v>0</v>
      </c>
      <c r="AD8" s="29">
        <v>0</v>
      </c>
      <c r="AE8" s="32">
        <v>0</v>
      </c>
      <c r="AF8" s="6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32">
        <v>0</v>
      </c>
      <c r="AN8" s="69">
        <v>0</v>
      </c>
      <c r="AO8" s="29">
        <v>0</v>
      </c>
      <c r="AP8" s="32">
        <v>0</v>
      </c>
    </row>
    <row r="9" spans="1:42" ht="27.75" customHeight="1">
      <c r="A9" s="4" t="s">
        <v>81</v>
      </c>
      <c r="B9" s="57">
        <v>76</v>
      </c>
      <c r="C9" s="35">
        <v>38</v>
      </c>
      <c r="D9" s="37">
        <v>1</v>
      </c>
      <c r="E9" s="35">
        <v>0</v>
      </c>
      <c r="F9" s="36">
        <v>2</v>
      </c>
      <c r="G9" s="37">
        <v>0</v>
      </c>
      <c r="H9" s="35">
        <v>0</v>
      </c>
      <c r="I9" s="35">
        <v>2</v>
      </c>
      <c r="J9" s="35">
        <v>0</v>
      </c>
      <c r="K9" s="38">
        <v>0</v>
      </c>
      <c r="L9" s="37">
        <v>3931</v>
      </c>
      <c r="M9" s="35">
        <v>553</v>
      </c>
      <c r="N9" s="35">
        <v>737</v>
      </c>
      <c r="O9" s="35">
        <v>75</v>
      </c>
      <c r="P9" s="35">
        <v>20</v>
      </c>
      <c r="Q9" s="35">
        <v>23</v>
      </c>
      <c r="R9" s="35">
        <v>434</v>
      </c>
      <c r="S9" s="38">
        <v>251</v>
      </c>
      <c r="T9" s="34">
        <v>85</v>
      </c>
      <c r="U9" s="35">
        <v>0</v>
      </c>
      <c r="V9" s="36">
        <v>4</v>
      </c>
      <c r="W9" s="37">
        <v>0</v>
      </c>
      <c r="X9" s="35">
        <v>0</v>
      </c>
      <c r="Y9" s="35">
        <v>0</v>
      </c>
      <c r="Z9" s="35">
        <v>0</v>
      </c>
      <c r="AA9" s="38">
        <v>0</v>
      </c>
      <c r="AB9" s="37">
        <v>0</v>
      </c>
      <c r="AC9" s="35">
        <v>0</v>
      </c>
      <c r="AD9" s="35">
        <v>0</v>
      </c>
      <c r="AE9" s="38">
        <v>0</v>
      </c>
      <c r="AF9" s="37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8">
        <v>0</v>
      </c>
      <c r="AN9" s="37">
        <v>0</v>
      </c>
      <c r="AO9" s="35">
        <v>0</v>
      </c>
      <c r="AP9" s="38">
        <v>0</v>
      </c>
    </row>
    <row r="10" spans="1:42" ht="34.5" customHeight="1">
      <c r="A10" s="4" t="s">
        <v>82</v>
      </c>
      <c r="B10" s="57">
        <v>59</v>
      </c>
      <c r="C10" s="35">
        <v>38</v>
      </c>
      <c r="D10" s="37">
        <v>1</v>
      </c>
      <c r="E10" s="35">
        <v>0</v>
      </c>
      <c r="F10" s="36">
        <v>0</v>
      </c>
      <c r="G10" s="37">
        <v>0</v>
      </c>
      <c r="H10" s="35">
        <v>0</v>
      </c>
      <c r="I10" s="35">
        <v>0</v>
      </c>
      <c r="J10" s="35">
        <v>0</v>
      </c>
      <c r="K10" s="38">
        <v>0</v>
      </c>
      <c r="L10" s="37">
        <v>2781</v>
      </c>
      <c r="M10" s="35">
        <v>405</v>
      </c>
      <c r="N10" s="35">
        <v>1062</v>
      </c>
      <c r="O10" s="35">
        <v>75</v>
      </c>
      <c r="P10" s="35">
        <v>29</v>
      </c>
      <c r="Q10" s="35">
        <v>69</v>
      </c>
      <c r="R10" s="35">
        <v>321</v>
      </c>
      <c r="S10" s="38">
        <v>643</v>
      </c>
      <c r="T10" s="34">
        <v>225</v>
      </c>
      <c r="U10" s="35">
        <v>5</v>
      </c>
      <c r="V10" s="36">
        <v>21</v>
      </c>
      <c r="W10" s="37">
        <v>0</v>
      </c>
      <c r="X10" s="35">
        <v>0</v>
      </c>
      <c r="Y10" s="35">
        <v>0</v>
      </c>
      <c r="Z10" s="35">
        <v>0</v>
      </c>
      <c r="AA10" s="38">
        <v>0</v>
      </c>
      <c r="AB10" s="37">
        <v>0</v>
      </c>
      <c r="AC10" s="35">
        <v>0</v>
      </c>
      <c r="AD10" s="35">
        <v>0</v>
      </c>
      <c r="AE10" s="38">
        <v>0</v>
      </c>
      <c r="AF10" s="37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8">
        <v>0</v>
      </c>
      <c r="AN10" s="37">
        <v>0</v>
      </c>
      <c r="AO10" s="35">
        <v>0</v>
      </c>
      <c r="AP10" s="38">
        <v>0</v>
      </c>
    </row>
    <row r="11" spans="1:42" ht="39.75" customHeight="1">
      <c r="A11" s="4" t="s">
        <v>83</v>
      </c>
      <c r="B11" s="57">
        <v>12</v>
      </c>
      <c r="C11" s="35">
        <v>3</v>
      </c>
      <c r="D11" s="37">
        <v>0</v>
      </c>
      <c r="E11" s="35">
        <v>0</v>
      </c>
      <c r="F11" s="36">
        <v>0</v>
      </c>
      <c r="G11" s="37">
        <v>0</v>
      </c>
      <c r="H11" s="35">
        <v>0</v>
      </c>
      <c r="I11" s="35">
        <v>0</v>
      </c>
      <c r="J11" s="35">
        <v>0</v>
      </c>
      <c r="K11" s="38">
        <v>0</v>
      </c>
      <c r="L11" s="37">
        <v>421</v>
      </c>
      <c r="M11" s="35">
        <v>106</v>
      </c>
      <c r="N11" s="35">
        <v>37</v>
      </c>
      <c r="O11" s="35">
        <v>21</v>
      </c>
      <c r="P11" s="35">
        <v>0</v>
      </c>
      <c r="Q11" s="35">
        <v>21</v>
      </c>
      <c r="R11" s="35">
        <v>0</v>
      </c>
      <c r="S11" s="38">
        <v>16</v>
      </c>
      <c r="T11" s="34">
        <v>0</v>
      </c>
      <c r="U11" s="35">
        <v>0</v>
      </c>
      <c r="V11" s="36">
        <v>0</v>
      </c>
      <c r="W11" s="37">
        <v>0</v>
      </c>
      <c r="X11" s="35">
        <v>0</v>
      </c>
      <c r="Y11" s="35">
        <v>0</v>
      </c>
      <c r="Z11" s="35">
        <v>0</v>
      </c>
      <c r="AA11" s="38">
        <v>0</v>
      </c>
      <c r="AB11" s="37">
        <v>0</v>
      </c>
      <c r="AC11" s="35">
        <v>0</v>
      </c>
      <c r="AD11" s="35">
        <v>0</v>
      </c>
      <c r="AE11" s="38">
        <v>0</v>
      </c>
      <c r="AF11" s="37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8">
        <v>0</v>
      </c>
      <c r="AN11" s="37">
        <v>0</v>
      </c>
      <c r="AO11" s="35">
        <v>0</v>
      </c>
      <c r="AP11" s="38">
        <v>0</v>
      </c>
    </row>
    <row r="12" spans="1:42" ht="27.75" customHeight="1">
      <c r="A12" s="4" t="s">
        <v>84</v>
      </c>
      <c r="B12" s="57">
        <v>19</v>
      </c>
      <c r="C12" s="35">
        <v>10</v>
      </c>
      <c r="D12" s="37">
        <v>1</v>
      </c>
      <c r="E12" s="35">
        <v>0</v>
      </c>
      <c r="F12" s="36">
        <v>0</v>
      </c>
      <c r="G12" s="37">
        <v>0</v>
      </c>
      <c r="H12" s="35">
        <v>0</v>
      </c>
      <c r="I12" s="35">
        <v>0</v>
      </c>
      <c r="J12" s="35">
        <v>0</v>
      </c>
      <c r="K12" s="38">
        <v>0</v>
      </c>
      <c r="L12" s="37">
        <v>754</v>
      </c>
      <c r="M12" s="35">
        <v>50</v>
      </c>
      <c r="N12" s="35">
        <v>98</v>
      </c>
      <c r="O12" s="35">
        <v>0</v>
      </c>
      <c r="P12" s="35">
        <v>2</v>
      </c>
      <c r="Q12" s="35">
        <v>5</v>
      </c>
      <c r="R12" s="35">
        <v>45</v>
      </c>
      <c r="S12" s="38">
        <v>46</v>
      </c>
      <c r="T12" s="34">
        <v>1</v>
      </c>
      <c r="U12" s="35">
        <v>0</v>
      </c>
      <c r="V12" s="36">
        <v>0</v>
      </c>
      <c r="W12" s="37">
        <v>0</v>
      </c>
      <c r="X12" s="35">
        <v>0</v>
      </c>
      <c r="Y12" s="35">
        <v>0</v>
      </c>
      <c r="Z12" s="35">
        <v>0</v>
      </c>
      <c r="AA12" s="38">
        <v>0</v>
      </c>
      <c r="AB12" s="37">
        <v>0</v>
      </c>
      <c r="AC12" s="35">
        <v>0</v>
      </c>
      <c r="AD12" s="35">
        <v>0</v>
      </c>
      <c r="AE12" s="38">
        <v>0</v>
      </c>
      <c r="AF12" s="37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8">
        <v>0</v>
      </c>
      <c r="AN12" s="37">
        <v>0</v>
      </c>
      <c r="AO12" s="35">
        <v>0</v>
      </c>
      <c r="AP12" s="38">
        <v>0</v>
      </c>
    </row>
    <row r="13" spans="1:42" ht="27.75" customHeight="1">
      <c r="A13" s="4" t="s">
        <v>85</v>
      </c>
      <c r="B13" s="57">
        <v>71</v>
      </c>
      <c r="C13" s="35">
        <v>40</v>
      </c>
      <c r="D13" s="37">
        <v>0</v>
      </c>
      <c r="E13" s="35">
        <v>1</v>
      </c>
      <c r="F13" s="36">
        <v>1</v>
      </c>
      <c r="G13" s="37">
        <v>0</v>
      </c>
      <c r="H13" s="35">
        <v>0</v>
      </c>
      <c r="I13" s="35">
        <v>5</v>
      </c>
      <c r="J13" s="35">
        <v>0</v>
      </c>
      <c r="K13" s="38">
        <v>0</v>
      </c>
      <c r="L13" s="37">
        <v>3523</v>
      </c>
      <c r="M13" s="35">
        <v>397</v>
      </c>
      <c r="N13" s="35">
        <v>764</v>
      </c>
      <c r="O13" s="35">
        <v>13</v>
      </c>
      <c r="P13" s="35">
        <v>5</v>
      </c>
      <c r="Q13" s="35">
        <v>147</v>
      </c>
      <c r="R13" s="35">
        <v>223</v>
      </c>
      <c r="S13" s="38">
        <v>389</v>
      </c>
      <c r="T13" s="34">
        <v>0</v>
      </c>
      <c r="U13" s="35">
        <v>0</v>
      </c>
      <c r="V13" s="36">
        <v>0</v>
      </c>
      <c r="W13" s="37">
        <v>0</v>
      </c>
      <c r="X13" s="35">
        <v>0</v>
      </c>
      <c r="Y13" s="35">
        <v>0</v>
      </c>
      <c r="Z13" s="35">
        <v>0</v>
      </c>
      <c r="AA13" s="38">
        <v>0</v>
      </c>
      <c r="AB13" s="37">
        <v>0</v>
      </c>
      <c r="AC13" s="35">
        <v>0</v>
      </c>
      <c r="AD13" s="35">
        <v>0</v>
      </c>
      <c r="AE13" s="38">
        <v>0</v>
      </c>
      <c r="AF13" s="37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8">
        <v>0</v>
      </c>
      <c r="AN13" s="37">
        <v>0</v>
      </c>
      <c r="AO13" s="35">
        <v>0</v>
      </c>
      <c r="AP13" s="38">
        <v>0</v>
      </c>
    </row>
    <row r="14" spans="1:42" ht="27.75" customHeight="1">
      <c r="A14" s="4" t="s">
        <v>86</v>
      </c>
      <c r="B14" s="58">
        <v>36</v>
      </c>
      <c r="C14" s="42">
        <v>18</v>
      </c>
      <c r="D14" s="35">
        <v>0</v>
      </c>
      <c r="E14" s="35">
        <v>0</v>
      </c>
      <c r="F14" s="43">
        <v>1</v>
      </c>
      <c r="G14" s="37">
        <v>0</v>
      </c>
      <c r="H14" s="35">
        <v>0</v>
      </c>
      <c r="I14" s="35">
        <v>0</v>
      </c>
      <c r="J14" s="35">
        <v>0</v>
      </c>
      <c r="K14" s="38">
        <v>0</v>
      </c>
      <c r="L14" s="44">
        <v>1715</v>
      </c>
      <c r="M14" s="42">
        <v>220</v>
      </c>
      <c r="N14" s="42">
        <v>205</v>
      </c>
      <c r="O14" s="42">
        <v>4</v>
      </c>
      <c r="P14" s="42">
        <v>11</v>
      </c>
      <c r="Q14" s="42">
        <v>58</v>
      </c>
      <c r="R14" s="42">
        <v>71</v>
      </c>
      <c r="S14" s="45">
        <v>65</v>
      </c>
      <c r="T14" s="41">
        <v>50</v>
      </c>
      <c r="U14" s="42">
        <v>50</v>
      </c>
      <c r="V14" s="43">
        <v>0</v>
      </c>
      <c r="W14" s="37">
        <v>0</v>
      </c>
      <c r="X14" s="35">
        <v>0</v>
      </c>
      <c r="Y14" s="35">
        <v>0</v>
      </c>
      <c r="Z14" s="35">
        <v>0</v>
      </c>
      <c r="AA14" s="38">
        <v>0</v>
      </c>
      <c r="AB14" s="37">
        <v>0</v>
      </c>
      <c r="AC14" s="35">
        <v>0</v>
      </c>
      <c r="AD14" s="35">
        <v>0</v>
      </c>
      <c r="AE14" s="38">
        <v>0</v>
      </c>
      <c r="AF14" s="37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8">
        <v>0</v>
      </c>
      <c r="AN14" s="37">
        <v>0</v>
      </c>
      <c r="AO14" s="35">
        <v>0</v>
      </c>
      <c r="AP14" s="38">
        <v>0</v>
      </c>
    </row>
    <row r="15" spans="1:42" ht="27.75" customHeight="1">
      <c r="A15" s="4" t="s">
        <v>87</v>
      </c>
      <c r="B15" s="58">
        <v>62</v>
      </c>
      <c r="C15" s="42">
        <v>35</v>
      </c>
      <c r="D15" s="44">
        <v>3</v>
      </c>
      <c r="E15" s="42">
        <v>0</v>
      </c>
      <c r="F15" s="43">
        <v>0</v>
      </c>
      <c r="G15" s="44">
        <v>0</v>
      </c>
      <c r="H15" s="42">
        <v>0</v>
      </c>
      <c r="I15" s="42">
        <v>2</v>
      </c>
      <c r="J15" s="42">
        <v>0</v>
      </c>
      <c r="K15" s="45">
        <v>0</v>
      </c>
      <c r="L15" s="44">
        <v>2680</v>
      </c>
      <c r="M15" s="42">
        <v>354</v>
      </c>
      <c r="N15" s="42">
        <v>528</v>
      </c>
      <c r="O15" s="42">
        <v>17</v>
      </c>
      <c r="P15" s="42">
        <v>33</v>
      </c>
      <c r="Q15" s="42">
        <v>67</v>
      </c>
      <c r="R15" s="42">
        <v>248</v>
      </c>
      <c r="S15" s="45">
        <v>180</v>
      </c>
      <c r="T15" s="41">
        <v>67</v>
      </c>
      <c r="U15" s="42">
        <v>57</v>
      </c>
      <c r="V15" s="43">
        <v>0</v>
      </c>
      <c r="W15" s="37">
        <v>0</v>
      </c>
      <c r="X15" s="35">
        <v>0</v>
      </c>
      <c r="Y15" s="35">
        <v>0</v>
      </c>
      <c r="Z15" s="35">
        <v>0</v>
      </c>
      <c r="AA15" s="38">
        <v>0</v>
      </c>
      <c r="AB15" s="37">
        <v>0</v>
      </c>
      <c r="AC15" s="35">
        <v>0</v>
      </c>
      <c r="AD15" s="35">
        <v>0</v>
      </c>
      <c r="AE15" s="38">
        <v>0</v>
      </c>
      <c r="AF15" s="37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8">
        <v>0</v>
      </c>
      <c r="AN15" s="37">
        <v>0</v>
      </c>
      <c r="AO15" s="35">
        <v>0</v>
      </c>
      <c r="AP15" s="38">
        <v>0</v>
      </c>
    </row>
    <row r="16" spans="1:42" ht="40.5" customHeight="1">
      <c r="A16" s="4" t="s">
        <v>88</v>
      </c>
      <c r="B16" s="57">
        <v>72</v>
      </c>
      <c r="C16" s="35">
        <v>38</v>
      </c>
      <c r="D16" s="37">
        <v>1</v>
      </c>
      <c r="E16" s="35">
        <v>0</v>
      </c>
      <c r="F16" s="36">
        <v>0</v>
      </c>
      <c r="G16" s="37">
        <v>0</v>
      </c>
      <c r="H16" s="35">
        <v>1</v>
      </c>
      <c r="I16" s="35">
        <v>0</v>
      </c>
      <c r="J16" s="35">
        <v>0</v>
      </c>
      <c r="K16" s="38">
        <v>0</v>
      </c>
      <c r="L16" s="37">
        <v>3380</v>
      </c>
      <c r="M16" s="35">
        <v>654</v>
      </c>
      <c r="N16" s="35">
        <v>479</v>
      </c>
      <c r="O16" s="35">
        <v>71</v>
      </c>
      <c r="P16" s="35">
        <v>13</v>
      </c>
      <c r="Q16" s="35">
        <v>124</v>
      </c>
      <c r="R16" s="35">
        <v>139</v>
      </c>
      <c r="S16" s="38">
        <v>203</v>
      </c>
      <c r="T16" s="34">
        <v>0</v>
      </c>
      <c r="U16" s="35">
        <v>0</v>
      </c>
      <c r="V16" s="36">
        <v>0</v>
      </c>
      <c r="W16" s="37">
        <v>0</v>
      </c>
      <c r="X16" s="35">
        <v>0</v>
      </c>
      <c r="Y16" s="35">
        <v>0</v>
      </c>
      <c r="Z16" s="35">
        <v>0</v>
      </c>
      <c r="AA16" s="38">
        <v>0</v>
      </c>
      <c r="AB16" s="37">
        <v>0</v>
      </c>
      <c r="AC16" s="35">
        <v>0</v>
      </c>
      <c r="AD16" s="35">
        <v>0</v>
      </c>
      <c r="AE16" s="38">
        <v>0</v>
      </c>
      <c r="AF16" s="37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8">
        <v>0</v>
      </c>
      <c r="AN16" s="37">
        <v>0</v>
      </c>
      <c r="AO16" s="35">
        <v>0</v>
      </c>
      <c r="AP16" s="38">
        <v>0</v>
      </c>
    </row>
    <row r="17" spans="1:42" ht="36" customHeight="1">
      <c r="A17" s="4" t="s">
        <v>89</v>
      </c>
      <c r="B17" s="57">
        <v>45</v>
      </c>
      <c r="C17" s="35">
        <v>30</v>
      </c>
      <c r="D17" s="35">
        <v>0</v>
      </c>
      <c r="E17" s="35">
        <v>0</v>
      </c>
      <c r="F17" s="36">
        <v>0</v>
      </c>
      <c r="G17" s="37">
        <v>0</v>
      </c>
      <c r="H17" s="35">
        <v>0</v>
      </c>
      <c r="I17" s="35">
        <v>0</v>
      </c>
      <c r="J17" s="35">
        <v>0</v>
      </c>
      <c r="K17" s="38">
        <v>0</v>
      </c>
      <c r="L17" s="37">
        <v>2300</v>
      </c>
      <c r="M17" s="35">
        <v>160</v>
      </c>
      <c r="N17" s="35">
        <v>373</v>
      </c>
      <c r="O17" s="35">
        <v>25</v>
      </c>
      <c r="P17" s="35">
        <v>8</v>
      </c>
      <c r="Q17" s="35">
        <v>52</v>
      </c>
      <c r="R17" s="35">
        <v>119</v>
      </c>
      <c r="S17" s="38">
        <v>194</v>
      </c>
      <c r="T17" s="34">
        <v>60</v>
      </c>
      <c r="U17" s="35">
        <v>50</v>
      </c>
      <c r="V17" s="36">
        <v>0</v>
      </c>
      <c r="W17" s="37">
        <v>0</v>
      </c>
      <c r="X17" s="35">
        <v>0</v>
      </c>
      <c r="Y17" s="35">
        <v>0</v>
      </c>
      <c r="Z17" s="35">
        <v>0</v>
      </c>
      <c r="AA17" s="38">
        <v>0</v>
      </c>
      <c r="AB17" s="37">
        <v>0</v>
      </c>
      <c r="AC17" s="35">
        <v>0</v>
      </c>
      <c r="AD17" s="35">
        <v>0</v>
      </c>
      <c r="AE17" s="38">
        <v>0</v>
      </c>
      <c r="AF17" s="37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8">
        <v>0</v>
      </c>
      <c r="AN17" s="37">
        <v>0</v>
      </c>
      <c r="AO17" s="35">
        <v>0</v>
      </c>
      <c r="AP17" s="38">
        <v>0</v>
      </c>
    </row>
    <row r="18" spans="1:42" ht="27.75" customHeight="1">
      <c r="A18" s="4" t="s">
        <v>90</v>
      </c>
      <c r="B18" s="58">
        <v>66</v>
      </c>
      <c r="C18" s="42">
        <v>27</v>
      </c>
      <c r="D18" s="44">
        <v>0</v>
      </c>
      <c r="E18" s="42">
        <v>0</v>
      </c>
      <c r="F18" s="43">
        <v>1</v>
      </c>
      <c r="G18" s="44">
        <v>0</v>
      </c>
      <c r="H18" s="42">
        <v>0</v>
      </c>
      <c r="I18" s="42">
        <v>1</v>
      </c>
      <c r="J18" s="42">
        <v>0</v>
      </c>
      <c r="K18" s="45">
        <v>0</v>
      </c>
      <c r="L18" s="44">
        <v>3150</v>
      </c>
      <c r="M18" s="42">
        <v>230</v>
      </c>
      <c r="N18" s="42">
        <v>442</v>
      </c>
      <c r="O18" s="42">
        <v>20</v>
      </c>
      <c r="P18" s="42">
        <v>23</v>
      </c>
      <c r="Q18" s="42">
        <v>115</v>
      </c>
      <c r="R18" s="42">
        <v>214</v>
      </c>
      <c r="S18" s="45">
        <v>90</v>
      </c>
      <c r="T18" s="41">
        <v>120</v>
      </c>
      <c r="U18" s="42">
        <v>0</v>
      </c>
      <c r="V18" s="43">
        <v>0</v>
      </c>
      <c r="W18" s="37">
        <v>0</v>
      </c>
      <c r="X18" s="35">
        <v>0</v>
      </c>
      <c r="Y18" s="35">
        <v>0</v>
      </c>
      <c r="Z18" s="35">
        <v>0</v>
      </c>
      <c r="AA18" s="38">
        <v>0</v>
      </c>
      <c r="AB18" s="37">
        <v>0</v>
      </c>
      <c r="AC18" s="35">
        <v>0</v>
      </c>
      <c r="AD18" s="35">
        <v>0</v>
      </c>
      <c r="AE18" s="38">
        <v>0</v>
      </c>
      <c r="AF18" s="37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8">
        <v>0</v>
      </c>
      <c r="AN18" s="37">
        <v>0</v>
      </c>
      <c r="AO18" s="35">
        <v>0</v>
      </c>
      <c r="AP18" s="38">
        <v>0</v>
      </c>
    </row>
    <row r="19" spans="1:42" ht="37.5" customHeight="1">
      <c r="A19" s="4" t="s">
        <v>91</v>
      </c>
      <c r="B19" s="58">
        <v>68</v>
      </c>
      <c r="C19" s="42">
        <v>30</v>
      </c>
      <c r="D19" s="44">
        <v>1</v>
      </c>
      <c r="E19" s="42">
        <v>0</v>
      </c>
      <c r="F19" s="43">
        <v>0</v>
      </c>
      <c r="G19" s="44">
        <v>0</v>
      </c>
      <c r="H19" s="42">
        <v>0</v>
      </c>
      <c r="I19" s="42">
        <v>0</v>
      </c>
      <c r="J19" s="42">
        <v>0</v>
      </c>
      <c r="K19" s="45">
        <v>0</v>
      </c>
      <c r="L19" s="44">
        <v>3150</v>
      </c>
      <c r="M19" s="42">
        <v>285</v>
      </c>
      <c r="N19" s="42">
        <v>494</v>
      </c>
      <c r="O19" s="42">
        <v>2</v>
      </c>
      <c r="P19" s="42">
        <v>56</v>
      </c>
      <c r="Q19" s="42">
        <v>89</v>
      </c>
      <c r="R19" s="42">
        <v>96</v>
      </c>
      <c r="S19" s="45">
        <v>253</v>
      </c>
      <c r="T19" s="41">
        <v>50</v>
      </c>
      <c r="U19" s="42">
        <v>0</v>
      </c>
      <c r="V19" s="43">
        <v>0</v>
      </c>
      <c r="W19" s="37">
        <v>0</v>
      </c>
      <c r="X19" s="35">
        <v>0</v>
      </c>
      <c r="Y19" s="35">
        <v>0</v>
      </c>
      <c r="Z19" s="35">
        <v>0</v>
      </c>
      <c r="AA19" s="38">
        <v>0</v>
      </c>
      <c r="AB19" s="37">
        <v>0</v>
      </c>
      <c r="AC19" s="35">
        <v>0</v>
      </c>
      <c r="AD19" s="35">
        <v>0</v>
      </c>
      <c r="AE19" s="38">
        <v>0</v>
      </c>
      <c r="AF19" s="37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8">
        <v>0</v>
      </c>
      <c r="AN19" s="37">
        <v>0</v>
      </c>
      <c r="AO19" s="35">
        <v>0</v>
      </c>
      <c r="AP19" s="38">
        <v>0</v>
      </c>
    </row>
    <row r="20" spans="1:42" ht="36" customHeight="1">
      <c r="A20" s="4" t="s">
        <v>92</v>
      </c>
      <c r="B20" s="58">
        <v>105</v>
      </c>
      <c r="C20" s="42">
        <v>52</v>
      </c>
      <c r="D20" s="44">
        <v>1</v>
      </c>
      <c r="E20" s="42">
        <v>0</v>
      </c>
      <c r="F20" s="43">
        <v>1</v>
      </c>
      <c r="G20" s="44">
        <v>0</v>
      </c>
      <c r="H20" s="42">
        <v>0</v>
      </c>
      <c r="I20" s="42">
        <v>3</v>
      </c>
      <c r="J20" s="42">
        <v>1</v>
      </c>
      <c r="K20" s="45">
        <v>0</v>
      </c>
      <c r="L20" s="44">
        <v>5218</v>
      </c>
      <c r="M20" s="42">
        <v>535</v>
      </c>
      <c r="N20" s="42">
        <v>1085</v>
      </c>
      <c r="O20" s="42">
        <v>115</v>
      </c>
      <c r="P20" s="42">
        <v>22</v>
      </c>
      <c r="Q20" s="42">
        <v>179</v>
      </c>
      <c r="R20" s="42">
        <v>244</v>
      </c>
      <c r="S20" s="45">
        <v>590</v>
      </c>
      <c r="T20" s="41">
        <v>235</v>
      </c>
      <c r="U20" s="42">
        <v>0</v>
      </c>
      <c r="V20" s="43">
        <v>60</v>
      </c>
      <c r="W20" s="37">
        <v>0</v>
      </c>
      <c r="X20" s="35">
        <v>0</v>
      </c>
      <c r="Y20" s="35">
        <v>0</v>
      </c>
      <c r="Z20" s="35">
        <v>0</v>
      </c>
      <c r="AA20" s="38">
        <v>0</v>
      </c>
      <c r="AB20" s="37">
        <v>0</v>
      </c>
      <c r="AC20" s="35">
        <v>0</v>
      </c>
      <c r="AD20" s="35">
        <v>0</v>
      </c>
      <c r="AE20" s="38">
        <v>0</v>
      </c>
      <c r="AF20" s="37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8">
        <v>0</v>
      </c>
      <c r="AN20" s="37">
        <v>0</v>
      </c>
      <c r="AO20" s="35">
        <v>0</v>
      </c>
      <c r="AP20" s="38">
        <v>0</v>
      </c>
    </row>
    <row r="21" spans="1:42" ht="37.5" customHeight="1">
      <c r="A21" s="4" t="s">
        <v>93</v>
      </c>
      <c r="B21" s="58">
        <v>1</v>
      </c>
      <c r="C21" s="42">
        <v>3</v>
      </c>
      <c r="D21" s="42">
        <v>0</v>
      </c>
      <c r="E21" s="42">
        <v>0</v>
      </c>
      <c r="F21" s="43">
        <v>0</v>
      </c>
      <c r="G21" s="44">
        <v>0</v>
      </c>
      <c r="H21" s="42">
        <v>0</v>
      </c>
      <c r="I21" s="42">
        <v>0</v>
      </c>
      <c r="J21" s="42">
        <v>0</v>
      </c>
      <c r="K21" s="45">
        <v>0</v>
      </c>
      <c r="L21" s="44">
        <v>200</v>
      </c>
      <c r="M21" s="42">
        <v>0</v>
      </c>
      <c r="N21" s="42">
        <v>18</v>
      </c>
      <c r="O21" s="42">
        <v>0</v>
      </c>
      <c r="P21" s="42">
        <v>0</v>
      </c>
      <c r="Q21" s="42">
        <v>18</v>
      </c>
      <c r="R21" s="42">
        <v>0</v>
      </c>
      <c r="S21" s="45">
        <v>0</v>
      </c>
      <c r="T21" s="41">
        <v>0</v>
      </c>
      <c r="U21" s="42">
        <v>0</v>
      </c>
      <c r="V21" s="43">
        <v>0</v>
      </c>
      <c r="W21" s="37">
        <v>0</v>
      </c>
      <c r="X21" s="35">
        <v>0</v>
      </c>
      <c r="Y21" s="35">
        <v>0</v>
      </c>
      <c r="Z21" s="35">
        <v>0</v>
      </c>
      <c r="AA21" s="38">
        <v>0</v>
      </c>
      <c r="AB21" s="37">
        <v>0</v>
      </c>
      <c r="AC21" s="35">
        <v>0</v>
      </c>
      <c r="AD21" s="35">
        <v>0</v>
      </c>
      <c r="AE21" s="38">
        <v>0</v>
      </c>
      <c r="AF21" s="37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8">
        <v>0</v>
      </c>
      <c r="AN21" s="37">
        <v>0</v>
      </c>
      <c r="AO21" s="35">
        <v>0</v>
      </c>
      <c r="AP21" s="38">
        <v>0</v>
      </c>
    </row>
    <row r="22" spans="1:42" ht="27.75" customHeight="1">
      <c r="A22" s="4" t="s">
        <v>94</v>
      </c>
      <c r="B22" s="57">
        <v>236</v>
      </c>
      <c r="C22" s="35">
        <v>100</v>
      </c>
      <c r="D22" s="37">
        <v>3</v>
      </c>
      <c r="E22" s="35">
        <v>1</v>
      </c>
      <c r="F22" s="36">
        <v>4</v>
      </c>
      <c r="G22" s="37">
        <v>0</v>
      </c>
      <c r="H22" s="35">
        <v>0</v>
      </c>
      <c r="I22" s="35">
        <v>2</v>
      </c>
      <c r="J22" s="35">
        <v>0</v>
      </c>
      <c r="K22" s="38">
        <v>0</v>
      </c>
      <c r="L22" s="37">
        <v>10274</v>
      </c>
      <c r="M22" s="35">
        <v>2011</v>
      </c>
      <c r="N22" s="35">
        <v>1491</v>
      </c>
      <c r="O22" s="35">
        <v>304</v>
      </c>
      <c r="P22" s="35">
        <v>139</v>
      </c>
      <c r="Q22" s="35">
        <v>466</v>
      </c>
      <c r="R22" s="35">
        <v>405</v>
      </c>
      <c r="S22" s="38">
        <v>622</v>
      </c>
      <c r="T22" s="34">
        <v>347</v>
      </c>
      <c r="U22" s="35">
        <v>0</v>
      </c>
      <c r="V22" s="36">
        <v>37</v>
      </c>
      <c r="W22" s="37">
        <v>0</v>
      </c>
      <c r="X22" s="35">
        <v>0</v>
      </c>
      <c r="Y22" s="35">
        <v>0</v>
      </c>
      <c r="Z22" s="35">
        <v>0</v>
      </c>
      <c r="AA22" s="38">
        <v>0</v>
      </c>
      <c r="AB22" s="37">
        <v>0</v>
      </c>
      <c r="AC22" s="35">
        <v>0</v>
      </c>
      <c r="AD22" s="35">
        <v>0</v>
      </c>
      <c r="AE22" s="38">
        <v>0</v>
      </c>
      <c r="AF22" s="39">
        <v>1</v>
      </c>
      <c r="AG22" s="35">
        <v>1</v>
      </c>
      <c r="AH22" s="35">
        <v>50</v>
      </c>
      <c r="AI22" s="35">
        <v>0</v>
      </c>
      <c r="AJ22" s="35">
        <v>0</v>
      </c>
      <c r="AK22" s="35">
        <v>5</v>
      </c>
      <c r="AL22" s="35">
        <v>15</v>
      </c>
      <c r="AM22" s="38">
        <v>0</v>
      </c>
      <c r="AN22" s="37">
        <v>0</v>
      </c>
      <c r="AO22" s="35">
        <v>0</v>
      </c>
      <c r="AP22" s="38">
        <v>0</v>
      </c>
    </row>
    <row r="23" spans="1:42" ht="30" customHeight="1">
      <c r="A23" s="4" t="s">
        <v>95</v>
      </c>
      <c r="B23" s="57">
        <v>220</v>
      </c>
      <c r="C23" s="35">
        <v>122</v>
      </c>
      <c r="D23" s="37">
        <v>5</v>
      </c>
      <c r="E23" s="35">
        <v>0</v>
      </c>
      <c r="F23" s="36">
        <v>4</v>
      </c>
      <c r="G23" s="37">
        <v>0</v>
      </c>
      <c r="H23" s="35">
        <v>0</v>
      </c>
      <c r="I23" s="35">
        <v>2</v>
      </c>
      <c r="J23" s="35">
        <v>2</v>
      </c>
      <c r="K23" s="38">
        <v>0</v>
      </c>
      <c r="L23" s="37">
        <v>10772</v>
      </c>
      <c r="M23" s="35">
        <v>1187</v>
      </c>
      <c r="N23" s="35">
        <v>2301</v>
      </c>
      <c r="O23" s="35">
        <v>78</v>
      </c>
      <c r="P23" s="35">
        <v>85</v>
      </c>
      <c r="Q23" s="35">
        <v>356</v>
      </c>
      <c r="R23" s="35">
        <v>945</v>
      </c>
      <c r="S23" s="38">
        <v>919</v>
      </c>
      <c r="T23" s="34">
        <v>213</v>
      </c>
      <c r="U23" s="35">
        <v>25</v>
      </c>
      <c r="V23" s="36">
        <v>7</v>
      </c>
      <c r="W23" s="37">
        <v>0</v>
      </c>
      <c r="X23" s="35">
        <v>0</v>
      </c>
      <c r="Y23" s="35">
        <v>0</v>
      </c>
      <c r="Z23" s="35">
        <v>0</v>
      </c>
      <c r="AA23" s="38">
        <v>0</v>
      </c>
      <c r="AB23" s="37">
        <v>0</v>
      </c>
      <c r="AC23" s="35">
        <v>0</v>
      </c>
      <c r="AD23" s="35">
        <v>0</v>
      </c>
      <c r="AE23" s="38">
        <v>0</v>
      </c>
      <c r="AF23" s="39">
        <v>1</v>
      </c>
      <c r="AG23" s="35">
        <v>1</v>
      </c>
      <c r="AH23" s="35">
        <v>35</v>
      </c>
      <c r="AI23" s="35">
        <v>0</v>
      </c>
      <c r="AJ23" s="35">
        <v>0</v>
      </c>
      <c r="AK23" s="35">
        <v>0</v>
      </c>
      <c r="AL23" s="35">
        <v>9</v>
      </c>
      <c r="AM23" s="38">
        <v>0</v>
      </c>
      <c r="AN23" s="37">
        <v>0</v>
      </c>
      <c r="AO23" s="35">
        <v>0</v>
      </c>
      <c r="AP23" s="38">
        <v>0</v>
      </c>
    </row>
    <row r="24" spans="1:42" ht="30" customHeight="1">
      <c r="A24" s="4" t="s">
        <v>96</v>
      </c>
      <c r="B24" s="57">
        <v>87</v>
      </c>
      <c r="C24" s="35">
        <v>48</v>
      </c>
      <c r="D24" s="37">
        <v>1</v>
      </c>
      <c r="E24" s="35">
        <v>0</v>
      </c>
      <c r="F24" s="36">
        <v>5</v>
      </c>
      <c r="G24" s="37">
        <v>0</v>
      </c>
      <c r="H24" s="35">
        <v>0</v>
      </c>
      <c r="I24" s="35">
        <v>1</v>
      </c>
      <c r="J24" s="35">
        <v>1</v>
      </c>
      <c r="K24" s="38">
        <v>0</v>
      </c>
      <c r="L24" s="37">
        <v>4235</v>
      </c>
      <c r="M24" s="35">
        <v>479</v>
      </c>
      <c r="N24" s="35">
        <v>869</v>
      </c>
      <c r="O24" s="35">
        <v>77</v>
      </c>
      <c r="P24" s="35">
        <v>101</v>
      </c>
      <c r="Q24" s="35">
        <v>266</v>
      </c>
      <c r="R24" s="35">
        <v>176</v>
      </c>
      <c r="S24" s="38">
        <v>236</v>
      </c>
      <c r="T24" s="34">
        <v>90</v>
      </c>
      <c r="U24" s="35">
        <v>0</v>
      </c>
      <c r="V24" s="36">
        <v>0</v>
      </c>
      <c r="W24" s="37">
        <v>0</v>
      </c>
      <c r="X24" s="35">
        <v>0</v>
      </c>
      <c r="Y24" s="35">
        <v>0</v>
      </c>
      <c r="Z24" s="35">
        <v>0</v>
      </c>
      <c r="AA24" s="38">
        <v>0</v>
      </c>
      <c r="AB24" s="37">
        <v>0</v>
      </c>
      <c r="AC24" s="35">
        <v>0</v>
      </c>
      <c r="AD24" s="35">
        <v>0</v>
      </c>
      <c r="AE24" s="38">
        <v>0</v>
      </c>
      <c r="AF24" s="37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8">
        <v>0</v>
      </c>
      <c r="AN24" s="37">
        <v>0</v>
      </c>
      <c r="AO24" s="35">
        <v>0</v>
      </c>
      <c r="AP24" s="38">
        <v>0</v>
      </c>
    </row>
    <row r="25" spans="1:42" ht="22.5" customHeight="1" thickBot="1">
      <c r="A25" s="47" t="s">
        <v>97</v>
      </c>
      <c r="B25" s="58">
        <v>55</v>
      </c>
      <c r="C25" s="42">
        <v>18</v>
      </c>
      <c r="D25" s="44">
        <v>0</v>
      </c>
      <c r="E25" s="42">
        <v>0</v>
      </c>
      <c r="F25" s="43">
        <v>0</v>
      </c>
      <c r="G25" s="44">
        <v>0</v>
      </c>
      <c r="H25" s="42">
        <v>0</v>
      </c>
      <c r="I25" s="42">
        <v>0</v>
      </c>
      <c r="J25" s="42">
        <v>0</v>
      </c>
      <c r="K25" s="45">
        <v>0</v>
      </c>
      <c r="L25" s="44">
        <v>2419</v>
      </c>
      <c r="M25" s="42">
        <v>390</v>
      </c>
      <c r="N25" s="42">
        <v>317</v>
      </c>
      <c r="O25" s="42">
        <v>55</v>
      </c>
      <c r="P25" s="42">
        <v>31</v>
      </c>
      <c r="Q25" s="42">
        <v>88</v>
      </c>
      <c r="R25" s="42">
        <v>37</v>
      </c>
      <c r="S25" s="45">
        <v>170</v>
      </c>
      <c r="T25" s="41">
        <v>55</v>
      </c>
      <c r="U25" s="42">
        <v>0</v>
      </c>
      <c r="V25" s="43">
        <v>0</v>
      </c>
      <c r="W25" s="37">
        <v>0</v>
      </c>
      <c r="X25" s="35">
        <v>0</v>
      </c>
      <c r="Y25" s="35">
        <v>0</v>
      </c>
      <c r="Z25" s="35">
        <v>0</v>
      </c>
      <c r="AA25" s="38">
        <v>0</v>
      </c>
      <c r="AB25" s="37">
        <v>0</v>
      </c>
      <c r="AC25" s="35">
        <v>0</v>
      </c>
      <c r="AD25" s="35">
        <v>0</v>
      </c>
      <c r="AE25" s="38">
        <v>0</v>
      </c>
      <c r="AF25" s="37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8">
        <v>0</v>
      </c>
      <c r="AN25" s="37">
        <v>0</v>
      </c>
      <c r="AO25" s="35">
        <v>0</v>
      </c>
      <c r="AP25" s="38">
        <v>0</v>
      </c>
    </row>
    <row r="26" spans="1:42" s="67" customFormat="1" ht="32.25" customHeight="1" thickBot="1" thickTop="1">
      <c r="A26" s="59" t="s">
        <v>32</v>
      </c>
      <c r="B26" s="60">
        <f aca="true" t="shared" si="0" ref="B26:K26">SUM(B8:B25)</f>
        <v>1446</v>
      </c>
      <c r="C26" s="61">
        <f t="shared" si="0"/>
        <v>734</v>
      </c>
      <c r="D26" s="63">
        <f t="shared" si="0"/>
        <v>19</v>
      </c>
      <c r="E26" s="61">
        <f t="shared" si="0"/>
        <v>2</v>
      </c>
      <c r="F26" s="65">
        <f t="shared" si="0"/>
        <v>30</v>
      </c>
      <c r="G26" s="63">
        <f t="shared" si="0"/>
        <v>0</v>
      </c>
      <c r="H26" s="61">
        <f t="shared" si="0"/>
        <v>3</v>
      </c>
      <c r="I26" s="61">
        <f t="shared" si="0"/>
        <v>19</v>
      </c>
      <c r="J26" s="61">
        <f t="shared" si="0"/>
        <v>5</v>
      </c>
      <c r="K26" s="62">
        <f t="shared" si="0"/>
        <v>0</v>
      </c>
      <c r="L26" s="63">
        <f aca="true" t="shared" si="1" ref="L26:V26">SUM(L8:L25)</f>
        <v>68440</v>
      </c>
      <c r="M26" s="61">
        <f t="shared" si="1"/>
        <v>8686</v>
      </c>
      <c r="N26" s="61">
        <f t="shared" si="1"/>
        <v>12738</v>
      </c>
      <c r="O26" s="61">
        <f t="shared" si="1"/>
        <v>1035</v>
      </c>
      <c r="P26" s="61">
        <f t="shared" si="1"/>
        <v>662</v>
      </c>
      <c r="Q26" s="61">
        <f t="shared" si="1"/>
        <v>2463</v>
      </c>
      <c r="R26" s="61">
        <f t="shared" si="1"/>
        <v>4378</v>
      </c>
      <c r="S26" s="62">
        <f t="shared" si="1"/>
        <v>5328</v>
      </c>
      <c r="T26" s="64">
        <f t="shared" si="1"/>
        <v>1664</v>
      </c>
      <c r="U26" s="61">
        <f t="shared" si="1"/>
        <v>187</v>
      </c>
      <c r="V26" s="65">
        <f t="shared" si="1"/>
        <v>151</v>
      </c>
      <c r="W26" s="63">
        <f aca="true" t="shared" si="2" ref="W26:AJ26">SUM(W8:W25)</f>
        <v>0</v>
      </c>
      <c r="X26" s="61">
        <f t="shared" si="2"/>
        <v>0</v>
      </c>
      <c r="Y26" s="61">
        <f t="shared" si="2"/>
        <v>0</v>
      </c>
      <c r="Z26" s="61">
        <f t="shared" si="2"/>
        <v>0</v>
      </c>
      <c r="AA26" s="62">
        <f t="shared" si="2"/>
        <v>0</v>
      </c>
      <c r="AB26" s="63">
        <f t="shared" si="2"/>
        <v>0</v>
      </c>
      <c r="AC26" s="65">
        <f t="shared" si="2"/>
        <v>0</v>
      </c>
      <c r="AD26" s="61">
        <f t="shared" si="2"/>
        <v>0</v>
      </c>
      <c r="AE26" s="62">
        <f t="shared" si="2"/>
        <v>0</v>
      </c>
      <c r="AF26" s="66">
        <f t="shared" si="2"/>
        <v>2</v>
      </c>
      <c r="AG26" s="61">
        <f t="shared" si="2"/>
        <v>2</v>
      </c>
      <c r="AH26" s="61">
        <f t="shared" si="2"/>
        <v>85</v>
      </c>
      <c r="AI26" s="61">
        <f t="shared" si="2"/>
        <v>0</v>
      </c>
      <c r="AJ26" s="61">
        <f t="shared" si="2"/>
        <v>0</v>
      </c>
      <c r="AK26" s="61">
        <f>SUM(AK22:AK25)</f>
        <v>5</v>
      </c>
      <c r="AL26" s="61">
        <f>SUM(AL22:AL25)</f>
        <v>24</v>
      </c>
      <c r="AM26" s="62">
        <f>SUM(AM8:AM25)</f>
        <v>0</v>
      </c>
      <c r="AN26" s="63">
        <f>SUM(AN8:AN25)</f>
        <v>0</v>
      </c>
      <c r="AO26" s="61">
        <f>SUM(AO8:AO25)</f>
        <v>0</v>
      </c>
      <c r="AP26" s="62">
        <f>SUM(AP8:AP25)</f>
        <v>0</v>
      </c>
    </row>
    <row r="27" spans="3:12" ht="13.5" thickTop="1">
      <c r="C27" s="105"/>
      <c r="L27" s="105"/>
    </row>
    <row r="28" ht="15.75">
      <c r="A28" s="14" t="s">
        <v>48</v>
      </c>
    </row>
    <row r="29" spans="1:10" ht="12.75">
      <c r="A29" t="s">
        <v>49</v>
      </c>
      <c r="J29" t="s">
        <v>50</v>
      </c>
    </row>
    <row r="30" spans="1:10" ht="12.75">
      <c r="A30" t="s">
        <v>51</v>
      </c>
      <c r="J30" t="s">
        <v>52</v>
      </c>
    </row>
    <row r="31" spans="1:10" ht="12.75">
      <c r="A31" t="s">
        <v>53</v>
      </c>
      <c r="J31" t="s">
        <v>54</v>
      </c>
    </row>
    <row r="32" spans="1:10" ht="12.75">
      <c r="A32" t="s">
        <v>55</v>
      </c>
      <c r="J32" t="s">
        <v>56</v>
      </c>
    </row>
  </sheetData>
  <mergeCells count="13">
    <mergeCell ref="L6:S6"/>
    <mergeCell ref="T6:V6"/>
    <mergeCell ref="W6:AA6"/>
    <mergeCell ref="AB6:AE6"/>
    <mergeCell ref="A1:AP1"/>
    <mergeCell ref="AF6:AM6"/>
    <mergeCell ref="AN6:AP6"/>
    <mergeCell ref="A2:AP2"/>
    <mergeCell ref="A6:A7"/>
    <mergeCell ref="B6:B7"/>
    <mergeCell ref="C6:C7"/>
    <mergeCell ref="D6:F6"/>
    <mergeCell ref="G6:K6"/>
  </mergeCells>
  <printOptions horizontalCentered="1"/>
  <pageMargins left="0" right="0" top="0.1968503937007874" bottom="0.1968503937007874" header="0.5118110236220472" footer="0.5118110236220472"/>
  <pageSetup horizontalDpi="1200" verticalDpi="12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30"/>
  <sheetViews>
    <sheetView zoomScale="75" zoomScaleNormal="75" workbookViewId="0" topLeftCell="A9">
      <selection activeCell="D1" sqref="D1:D16384"/>
    </sheetView>
  </sheetViews>
  <sheetFormatPr defaultColWidth="9.00390625" defaultRowHeight="12.75"/>
  <cols>
    <col min="1" max="1" width="18.625" style="0" customWidth="1"/>
    <col min="2" max="2" width="6.625" style="0" customWidth="1"/>
    <col min="3" max="3" width="5.375" style="0" customWidth="1"/>
    <col min="4" max="4" width="5.875" style="0" customWidth="1"/>
    <col min="5" max="5" width="5.00390625" style="0" customWidth="1"/>
    <col min="6" max="6" width="6.75390625" style="0" customWidth="1"/>
    <col min="7" max="7" width="5.625" style="0" customWidth="1"/>
    <col min="8" max="8" width="6.125" style="0" customWidth="1"/>
    <col min="9" max="10" width="4.75390625" style="0" customWidth="1"/>
    <col min="11" max="11" width="4.875" style="0" customWidth="1"/>
    <col min="12" max="12" width="7.125" style="0" customWidth="1"/>
    <col min="13" max="13" width="5.875" style="0" customWidth="1"/>
    <col min="14" max="22" width="5.75390625" style="0" customWidth="1"/>
    <col min="23" max="23" width="4.75390625" style="0" customWidth="1"/>
    <col min="24" max="24" width="6.00390625" style="0" customWidth="1"/>
    <col min="25" max="25" width="5.25390625" style="0" customWidth="1"/>
    <col min="26" max="26" width="5.375" style="0" customWidth="1"/>
    <col min="27" max="27" width="4.625" style="0" customWidth="1"/>
    <col min="28" max="29" width="5.75390625" style="0" customWidth="1"/>
    <col min="30" max="30" width="7.25390625" style="0" customWidth="1"/>
    <col min="31" max="31" width="4.625" style="0" customWidth="1"/>
    <col min="32" max="32" width="4.875" style="0" customWidth="1"/>
    <col min="33" max="33" width="5.875" style="0" customWidth="1"/>
    <col min="34" max="34" width="5.625" style="0" customWidth="1"/>
    <col min="35" max="35" width="6.25390625" style="0" customWidth="1"/>
    <col min="36" max="36" width="5.875" style="0" customWidth="1"/>
    <col min="37" max="37" width="4.625" style="0" customWidth="1"/>
    <col min="38" max="38" width="5.875" style="0" customWidth="1"/>
    <col min="39" max="39" width="4.625" style="0" customWidth="1"/>
    <col min="40" max="41" width="5.875" style="0" customWidth="1"/>
    <col min="42" max="42" width="6.125" style="0" customWidth="1"/>
  </cols>
  <sheetData>
    <row r="2" spans="1:42" ht="20.25">
      <c r="A2" s="134" t="s">
        <v>60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1:42" ht="18.75">
      <c r="A3" s="136" t="s">
        <v>62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</row>
    <row r="4" spans="1:32" ht="18.75">
      <c r="A4" s="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18.75">
      <c r="A5" s="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="22" customFormat="1" ht="12.75" thickBot="1"/>
    <row r="7" spans="1:42" ht="24" customHeight="1" thickBot="1" thickTop="1">
      <c r="A7" s="137" t="s">
        <v>98</v>
      </c>
      <c r="B7" s="139" t="s">
        <v>0</v>
      </c>
      <c r="C7" s="148" t="s">
        <v>1</v>
      </c>
      <c r="D7" s="141" t="s">
        <v>33</v>
      </c>
      <c r="E7" s="142"/>
      <c r="F7" s="143"/>
      <c r="G7" s="141" t="s">
        <v>7</v>
      </c>
      <c r="H7" s="142"/>
      <c r="I7" s="142"/>
      <c r="J7" s="142"/>
      <c r="K7" s="144"/>
      <c r="L7" s="150" t="s">
        <v>211</v>
      </c>
      <c r="M7" s="151"/>
      <c r="N7" s="151"/>
      <c r="O7" s="151"/>
      <c r="P7" s="151"/>
      <c r="Q7" s="151"/>
      <c r="R7" s="151"/>
      <c r="S7" s="152"/>
      <c r="T7" s="146" t="s">
        <v>8</v>
      </c>
      <c r="U7" s="147"/>
      <c r="V7" s="147"/>
      <c r="W7" s="145" t="s">
        <v>58</v>
      </c>
      <c r="X7" s="145"/>
      <c r="Y7" s="145"/>
      <c r="Z7" s="145"/>
      <c r="AA7" s="145"/>
      <c r="AB7" s="145" t="s">
        <v>9</v>
      </c>
      <c r="AC7" s="145"/>
      <c r="AD7" s="145"/>
      <c r="AE7" s="145"/>
      <c r="AF7" s="146" t="s">
        <v>59</v>
      </c>
      <c r="AG7" s="147"/>
      <c r="AH7" s="147"/>
      <c r="AI7" s="147"/>
      <c r="AJ7" s="147"/>
      <c r="AK7" s="147"/>
      <c r="AL7" s="147"/>
      <c r="AM7" s="147"/>
      <c r="AN7" s="145" t="s">
        <v>29</v>
      </c>
      <c r="AO7" s="145"/>
      <c r="AP7" s="145"/>
    </row>
    <row r="8" spans="1:42" ht="159" customHeight="1" thickBot="1" thickTop="1">
      <c r="A8" s="153"/>
      <c r="B8" s="140"/>
      <c r="C8" s="149"/>
      <c r="D8" s="9" t="s">
        <v>34</v>
      </c>
      <c r="E8" s="9" t="s">
        <v>35</v>
      </c>
      <c r="F8" s="9" t="s">
        <v>36</v>
      </c>
      <c r="G8" s="8" t="s">
        <v>61</v>
      </c>
      <c r="H8" s="8" t="s">
        <v>37</v>
      </c>
      <c r="I8" s="8" t="s">
        <v>38</v>
      </c>
      <c r="J8" s="8" t="s">
        <v>5</v>
      </c>
      <c r="K8" s="133" t="s">
        <v>39</v>
      </c>
      <c r="L8" s="8" t="s">
        <v>6</v>
      </c>
      <c r="M8" s="8" t="s">
        <v>40</v>
      </c>
      <c r="N8" s="8" t="s">
        <v>57</v>
      </c>
      <c r="O8" s="8" t="s">
        <v>40</v>
      </c>
      <c r="P8" s="8" t="s">
        <v>41</v>
      </c>
      <c r="Q8" s="8" t="s">
        <v>42</v>
      </c>
      <c r="R8" s="8" t="s">
        <v>43</v>
      </c>
      <c r="S8" s="20" t="s">
        <v>44</v>
      </c>
      <c r="T8" s="10" t="s">
        <v>45</v>
      </c>
      <c r="U8" s="10" t="s">
        <v>2</v>
      </c>
      <c r="V8" s="10" t="s">
        <v>16</v>
      </c>
      <c r="W8" s="11" t="s">
        <v>10</v>
      </c>
      <c r="X8" s="10" t="s">
        <v>212</v>
      </c>
      <c r="Y8" s="10" t="s">
        <v>11</v>
      </c>
      <c r="Z8" s="10" t="s">
        <v>12</v>
      </c>
      <c r="AA8" s="12" t="s">
        <v>13</v>
      </c>
      <c r="AB8" s="12" t="s">
        <v>212</v>
      </c>
      <c r="AC8" s="10" t="s">
        <v>14</v>
      </c>
      <c r="AD8" s="10" t="s">
        <v>3</v>
      </c>
      <c r="AE8" s="13" t="s">
        <v>15</v>
      </c>
      <c r="AF8" s="12" t="s">
        <v>213</v>
      </c>
      <c r="AG8" s="13" t="s">
        <v>214</v>
      </c>
      <c r="AH8" s="13" t="s">
        <v>4</v>
      </c>
      <c r="AI8" s="13" t="s">
        <v>41</v>
      </c>
      <c r="AJ8" s="13" t="s">
        <v>46</v>
      </c>
      <c r="AK8" s="13" t="s">
        <v>43</v>
      </c>
      <c r="AL8" s="13" t="s">
        <v>47</v>
      </c>
      <c r="AM8" s="13" t="s">
        <v>215</v>
      </c>
      <c r="AN8" s="12" t="s">
        <v>212</v>
      </c>
      <c r="AO8" s="12" t="s">
        <v>30</v>
      </c>
      <c r="AP8" s="12" t="s">
        <v>31</v>
      </c>
    </row>
    <row r="9" spans="1:42" ht="27.75" customHeight="1" thickTop="1">
      <c r="A9" s="68" t="s">
        <v>99</v>
      </c>
      <c r="B9" s="56">
        <v>381</v>
      </c>
      <c r="C9" s="29">
        <v>150</v>
      </c>
      <c r="D9" s="69">
        <v>11</v>
      </c>
      <c r="E9" s="29">
        <v>1</v>
      </c>
      <c r="F9" s="32">
        <v>1</v>
      </c>
      <c r="G9" s="33">
        <v>2</v>
      </c>
      <c r="H9" s="29">
        <v>1</v>
      </c>
      <c r="I9" s="29">
        <v>5</v>
      </c>
      <c r="J9" s="29">
        <v>2</v>
      </c>
      <c r="K9" s="30">
        <v>5</v>
      </c>
      <c r="L9" s="69">
        <v>13437</v>
      </c>
      <c r="M9" s="29">
        <f>1428+82</f>
        <v>1510</v>
      </c>
      <c r="N9" s="29">
        <v>796</v>
      </c>
      <c r="O9" s="29">
        <v>39</v>
      </c>
      <c r="P9" s="29">
        <v>81</v>
      </c>
      <c r="Q9" s="29">
        <v>532</v>
      </c>
      <c r="R9" s="29">
        <v>122</v>
      </c>
      <c r="S9" s="32">
        <v>119</v>
      </c>
      <c r="T9" s="33">
        <v>444</v>
      </c>
      <c r="U9" s="29">
        <v>0</v>
      </c>
      <c r="V9" s="30">
        <v>75</v>
      </c>
      <c r="W9" s="31">
        <v>0</v>
      </c>
      <c r="X9" s="29">
        <v>0</v>
      </c>
      <c r="Y9" s="29">
        <v>0</v>
      </c>
      <c r="Z9" s="29">
        <v>0</v>
      </c>
      <c r="AA9" s="29">
        <v>0</v>
      </c>
      <c r="AB9" s="31">
        <v>0</v>
      </c>
      <c r="AC9" s="29">
        <v>0</v>
      </c>
      <c r="AD9" s="29">
        <v>0</v>
      </c>
      <c r="AE9" s="32">
        <v>0</v>
      </c>
      <c r="AF9" s="31">
        <v>27</v>
      </c>
      <c r="AG9" s="29">
        <v>5</v>
      </c>
      <c r="AH9" s="29">
        <v>471</v>
      </c>
      <c r="AI9" s="29">
        <v>0</v>
      </c>
      <c r="AJ9" s="29">
        <v>30</v>
      </c>
      <c r="AK9" s="29">
        <v>0</v>
      </c>
      <c r="AL9" s="29">
        <v>1</v>
      </c>
      <c r="AM9" s="32">
        <v>2</v>
      </c>
      <c r="AN9" s="33">
        <v>25</v>
      </c>
      <c r="AO9" s="29">
        <v>0</v>
      </c>
      <c r="AP9" s="32">
        <v>0</v>
      </c>
    </row>
    <row r="10" spans="1:42" ht="27.75" customHeight="1">
      <c r="A10" s="3" t="s">
        <v>100</v>
      </c>
      <c r="B10" s="57">
        <v>77</v>
      </c>
      <c r="C10" s="35">
        <v>35</v>
      </c>
      <c r="D10" s="37">
        <v>3</v>
      </c>
      <c r="E10" s="35">
        <v>0</v>
      </c>
      <c r="F10" s="38">
        <v>1</v>
      </c>
      <c r="G10" s="34">
        <v>0</v>
      </c>
      <c r="H10" s="35">
        <v>2</v>
      </c>
      <c r="I10" s="35">
        <v>0</v>
      </c>
      <c r="J10" s="35">
        <v>0</v>
      </c>
      <c r="K10" s="36">
        <v>0</v>
      </c>
      <c r="L10" s="37">
        <v>2664</v>
      </c>
      <c r="M10" s="35">
        <f>73+263</f>
        <v>336</v>
      </c>
      <c r="N10" s="35">
        <v>196</v>
      </c>
      <c r="O10" s="35">
        <v>0</v>
      </c>
      <c r="P10" s="35">
        <v>40</v>
      </c>
      <c r="Q10" s="35">
        <v>63</v>
      </c>
      <c r="R10" s="35">
        <v>106</v>
      </c>
      <c r="S10" s="38">
        <v>28</v>
      </c>
      <c r="T10" s="34">
        <v>25</v>
      </c>
      <c r="U10" s="35">
        <v>0</v>
      </c>
      <c r="V10" s="36">
        <v>0</v>
      </c>
      <c r="W10" s="37">
        <v>0</v>
      </c>
      <c r="X10" s="34">
        <v>0</v>
      </c>
      <c r="Y10" s="34">
        <v>0</v>
      </c>
      <c r="Z10" s="34">
        <v>0</v>
      </c>
      <c r="AA10" s="38">
        <v>0</v>
      </c>
      <c r="AB10" s="34">
        <v>0</v>
      </c>
      <c r="AC10" s="34">
        <v>0</v>
      </c>
      <c r="AD10" s="34">
        <v>0</v>
      </c>
      <c r="AE10" s="36">
        <v>0</v>
      </c>
      <c r="AF10" s="39">
        <v>3</v>
      </c>
      <c r="AG10" s="35">
        <v>1</v>
      </c>
      <c r="AH10" s="35">
        <v>43</v>
      </c>
      <c r="AI10" s="35">
        <v>0</v>
      </c>
      <c r="AJ10" s="35">
        <v>0</v>
      </c>
      <c r="AK10" s="35">
        <v>0</v>
      </c>
      <c r="AL10" s="35">
        <v>0</v>
      </c>
      <c r="AM10" s="38">
        <v>0</v>
      </c>
      <c r="AN10" s="34">
        <v>0</v>
      </c>
      <c r="AO10" s="35">
        <v>0</v>
      </c>
      <c r="AP10" s="38">
        <v>0</v>
      </c>
    </row>
    <row r="11" spans="1:42" ht="31.5" customHeight="1">
      <c r="A11" s="3" t="s">
        <v>101</v>
      </c>
      <c r="B11" s="57">
        <v>66</v>
      </c>
      <c r="C11" s="35">
        <v>35</v>
      </c>
      <c r="D11" s="37">
        <v>3</v>
      </c>
      <c r="E11" s="35">
        <v>0</v>
      </c>
      <c r="F11" s="38">
        <v>0</v>
      </c>
      <c r="G11" s="34">
        <v>0</v>
      </c>
      <c r="H11" s="35">
        <v>0</v>
      </c>
      <c r="I11" s="35">
        <v>0</v>
      </c>
      <c r="J11" s="35">
        <v>0</v>
      </c>
      <c r="K11" s="36">
        <v>1</v>
      </c>
      <c r="L11" s="37">
        <f>1576+967</f>
        <v>2543</v>
      </c>
      <c r="M11" s="35">
        <v>237</v>
      </c>
      <c r="N11" s="35">
        <v>668</v>
      </c>
      <c r="O11" s="35">
        <v>85</v>
      </c>
      <c r="P11" s="35">
        <v>98</v>
      </c>
      <c r="Q11" s="35">
        <v>499</v>
      </c>
      <c r="R11" s="35">
        <v>69</v>
      </c>
      <c r="S11" s="38">
        <v>0</v>
      </c>
      <c r="T11" s="34">
        <v>17</v>
      </c>
      <c r="U11" s="35">
        <v>1</v>
      </c>
      <c r="V11" s="36">
        <v>4</v>
      </c>
      <c r="W11" s="37">
        <v>0</v>
      </c>
      <c r="X11" s="34">
        <v>0</v>
      </c>
      <c r="Y11" s="34">
        <v>0</v>
      </c>
      <c r="Z11" s="34">
        <v>0</v>
      </c>
      <c r="AA11" s="38">
        <v>0</v>
      </c>
      <c r="AB11" s="34">
        <v>0</v>
      </c>
      <c r="AC11" s="34">
        <v>0</v>
      </c>
      <c r="AD11" s="34">
        <v>0</v>
      </c>
      <c r="AE11" s="36">
        <v>0</v>
      </c>
      <c r="AF11" s="39">
        <v>6</v>
      </c>
      <c r="AG11" s="35">
        <v>1</v>
      </c>
      <c r="AH11" s="35">
        <v>62</v>
      </c>
      <c r="AI11" s="35">
        <v>4</v>
      </c>
      <c r="AJ11" s="35">
        <v>2</v>
      </c>
      <c r="AK11" s="35">
        <v>0</v>
      </c>
      <c r="AL11" s="35">
        <v>0</v>
      </c>
      <c r="AM11" s="38">
        <v>0</v>
      </c>
      <c r="AN11" s="34">
        <v>1</v>
      </c>
      <c r="AO11" s="35">
        <v>1</v>
      </c>
      <c r="AP11" s="38">
        <v>1</v>
      </c>
    </row>
    <row r="12" spans="1:42" ht="34.5" customHeight="1">
      <c r="A12" s="4" t="s">
        <v>102</v>
      </c>
      <c r="B12" s="57">
        <v>35</v>
      </c>
      <c r="C12" s="35">
        <v>14</v>
      </c>
      <c r="D12" s="37">
        <v>0</v>
      </c>
      <c r="E12" s="35">
        <v>0</v>
      </c>
      <c r="F12" s="38">
        <v>0</v>
      </c>
      <c r="G12" s="34">
        <v>0</v>
      </c>
      <c r="H12" s="35">
        <v>0</v>
      </c>
      <c r="I12" s="35">
        <v>0</v>
      </c>
      <c r="J12" s="35">
        <v>0</v>
      </c>
      <c r="K12" s="35">
        <v>0</v>
      </c>
      <c r="L12" s="37">
        <v>1472</v>
      </c>
      <c r="M12" s="35">
        <v>339</v>
      </c>
      <c r="N12" s="35">
        <v>59</v>
      </c>
      <c r="O12" s="35">
        <v>0</v>
      </c>
      <c r="P12" s="35">
        <v>50</v>
      </c>
      <c r="Q12" s="35">
        <v>33</v>
      </c>
      <c r="R12" s="35">
        <v>14</v>
      </c>
      <c r="S12" s="38">
        <v>5</v>
      </c>
      <c r="T12" s="34">
        <v>0</v>
      </c>
      <c r="U12" s="34">
        <v>0</v>
      </c>
      <c r="V12" s="34">
        <v>0</v>
      </c>
      <c r="W12" s="37">
        <v>0</v>
      </c>
      <c r="X12" s="34">
        <v>0</v>
      </c>
      <c r="Y12" s="34">
        <v>0</v>
      </c>
      <c r="Z12" s="34">
        <v>0</v>
      </c>
      <c r="AA12" s="38">
        <v>0</v>
      </c>
      <c r="AB12" s="34">
        <v>0</v>
      </c>
      <c r="AC12" s="34">
        <v>0</v>
      </c>
      <c r="AD12" s="34">
        <v>0</v>
      </c>
      <c r="AE12" s="34">
        <v>0</v>
      </c>
      <c r="AF12" s="39">
        <v>2</v>
      </c>
      <c r="AG12" s="35">
        <v>0</v>
      </c>
      <c r="AH12" s="35">
        <v>57</v>
      </c>
      <c r="AI12" s="35">
        <v>0</v>
      </c>
      <c r="AJ12" s="35">
        <v>0</v>
      </c>
      <c r="AK12" s="35">
        <v>0</v>
      </c>
      <c r="AL12" s="35">
        <v>0</v>
      </c>
      <c r="AM12" s="38">
        <v>0</v>
      </c>
      <c r="AN12" s="34">
        <v>0</v>
      </c>
      <c r="AO12" s="35">
        <v>0</v>
      </c>
      <c r="AP12" s="38">
        <v>0</v>
      </c>
    </row>
    <row r="13" spans="1:42" ht="27.75" customHeight="1">
      <c r="A13" s="3" t="s">
        <v>103</v>
      </c>
      <c r="B13" s="57">
        <v>63</v>
      </c>
      <c r="C13" s="35">
        <v>35</v>
      </c>
      <c r="D13" s="37">
        <v>1</v>
      </c>
      <c r="E13" s="35">
        <v>0</v>
      </c>
      <c r="F13" s="38">
        <v>0</v>
      </c>
      <c r="G13" s="34">
        <v>1</v>
      </c>
      <c r="H13" s="35">
        <v>0</v>
      </c>
      <c r="I13" s="35">
        <v>0</v>
      </c>
      <c r="J13" s="35">
        <v>0</v>
      </c>
      <c r="K13" s="35">
        <v>0</v>
      </c>
      <c r="L13" s="37">
        <v>2668</v>
      </c>
      <c r="M13" s="35">
        <v>274</v>
      </c>
      <c r="N13" s="35">
        <v>338</v>
      </c>
      <c r="O13" s="35">
        <v>163</v>
      </c>
      <c r="P13" s="35">
        <v>69</v>
      </c>
      <c r="Q13" s="35">
        <v>96</v>
      </c>
      <c r="R13" s="35">
        <v>2</v>
      </c>
      <c r="S13" s="38">
        <v>35</v>
      </c>
      <c r="T13" s="34">
        <v>22</v>
      </c>
      <c r="U13" s="35">
        <v>5</v>
      </c>
      <c r="V13" s="36">
        <v>0</v>
      </c>
      <c r="W13" s="37">
        <v>0</v>
      </c>
      <c r="X13" s="35">
        <v>0</v>
      </c>
      <c r="Y13" s="35">
        <v>0</v>
      </c>
      <c r="Z13" s="35">
        <v>0</v>
      </c>
      <c r="AA13" s="38">
        <v>0</v>
      </c>
      <c r="AB13" s="41">
        <v>0</v>
      </c>
      <c r="AC13" s="36">
        <v>0</v>
      </c>
      <c r="AD13" s="36">
        <v>0</v>
      </c>
      <c r="AE13" s="36">
        <v>0</v>
      </c>
      <c r="AF13" s="39">
        <v>6</v>
      </c>
      <c r="AG13" s="35">
        <v>1</v>
      </c>
      <c r="AH13" s="35">
        <v>131</v>
      </c>
      <c r="AI13" s="35">
        <v>0</v>
      </c>
      <c r="AJ13" s="35">
        <v>0</v>
      </c>
      <c r="AK13" s="35">
        <v>0</v>
      </c>
      <c r="AL13" s="35">
        <v>0</v>
      </c>
      <c r="AM13" s="38">
        <v>0</v>
      </c>
      <c r="AN13" s="34">
        <v>0</v>
      </c>
      <c r="AO13" s="35">
        <v>0</v>
      </c>
      <c r="AP13" s="38">
        <v>0</v>
      </c>
    </row>
    <row r="14" spans="1:42" ht="27.75" customHeight="1">
      <c r="A14" s="3" t="s">
        <v>104</v>
      </c>
      <c r="B14" s="57">
        <v>70</v>
      </c>
      <c r="C14" s="35">
        <v>26</v>
      </c>
      <c r="D14" s="37">
        <v>1</v>
      </c>
      <c r="E14" s="35">
        <v>0</v>
      </c>
      <c r="F14" s="38">
        <v>0</v>
      </c>
      <c r="G14" s="34">
        <v>1</v>
      </c>
      <c r="H14" s="35">
        <v>0</v>
      </c>
      <c r="I14" s="35">
        <v>0</v>
      </c>
      <c r="J14" s="35">
        <v>0</v>
      </c>
      <c r="K14" s="35">
        <v>0</v>
      </c>
      <c r="L14" s="37">
        <v>2497</v>
      </c>
      <c r="M14" s="35">
        <f>34+334</f>
        <v>368</v>
      </c>
      <c r="N14" s="35">
        <v>129</v>
      </c>
      <c r="O14" s="35">
        <v>20</v>
      </c>
      <c r="P14" s="35">
        <v>27</v>
      </c>
      <c r="Q14" s="35">
        <v>83</v>
      </c>
      <c r="R14" s="35">
        <v>15</v>
      </c>
      <c r="S14" s="38">
        <v>3</v>
      </c>
      <c r="T14" s="34">
        <v>67</v>
      </c>
      <c r="U14" s="35">
        <v>0</v>
      </c>
      <c r="V14" s="36">
        <v>3</v>
      </c>
      <c r="W14" s="37">
        <v>0</v>
      </c>
      <c r="X14" s="35">
        <v>0</v>
      </c>
      <c r="Y14" s="35">
        <v>0</v>
      </c>
      <c r="Z14" s="35">
        <v>0</v>
      </c>
      <c r="AA14" s="38">
        <v>0</v>
      </c>
      <c r="AB14" s="34">
        <v>0</v>
      </c>
      <c r="AC14" s="36">
        <v>0</v>
      </c>
      <c r="AD14" s="35">
        <v>0</v>
      </c>
      <c r="AE14" s="36">
        <v>0</v>
      </c>
      <c r="AF14" s="39">
        <v>2</v>
      </c>
      <c r="AG14" s="35">
        <v>0</v>
      </c>
      <c r="AH14" s="35">
        <v>45</v>
      </c>
      <c r="AI14" s="35">
        <v>0</v>
      </c>
      <c r="AJ14" s="35">
        <v>0</v>
      </c>
      <c r="AK14" s="35">
        <v>0</v>
      </c>
      <c r="AL14" s="35">
        <v>0</v>
      </c>
      <c r="AM14" s="38">
        <v>0</v>
      </c>
      <c r="AN14" s="34">
        <v>0</v>
      </c>
      <c r="AO14" s="35">
        <v>0</v>
      </c>
      <c r="AP14" s="38">
        <v>0</v>
      </c>
    </row>
    <row r="15" spans="1:42" ht="27.75" customHeight="1">
      <c r="A15" s="3" t="s">
        <v>105</v>
      </c>
      <c r="B15" s="58">
        <v>104</v>
      </c>
      <c r="C15" s="42">
        <v>47</v>
      </c>
      <c r="D15" s="44">
        <v>4</v>
      </c>
      <c r="E15" s="42">
        <v>0</v>
      </c>
      <c r="F15" s="45">
        <v>0</v>
      </c>
      <c r="G15" s="41">
        <v>1</v>
      </c>
      <c r="H15" s="42">
        <v>0</v>
      </c>
      <c r="I15" s="42">
        <v>0</v>
      </c>
      <c r="J15" s="42">
        <v>0</v>
      </c>
      <c r="K15" s="43">
        <v>1</v>
      </c>
      <c r="L15" s="44">
        <v>4178</v>
      </c>
      <c r="M15" s="42">
        <f>699</f>
        <v>699</v>
      </c>
      <c r="N15" s="42">
        <v>273</v>
      </c>
      <c r="O15" s="42">
        <v>42</v>
      </c>
      <c r="P15" s="42">
        <v>57</v>
      </c>
      <c r="Q15" s="42">
        <v>154</v>
      </c>
      <c r="R15" s="42">
        <v>85</v>
      </c>
      <c r="S15" s="45">
        <v>0</v>
      </c>
      <c r="T15" s="41">
        <v>56</v>
      </c>
      <c r="U15" s="42">
        <v>4</v>
      </c>
      <c r="V15" s="43">
        <v>0</v>
      </c>
      <c r="W15" s="44">
        <v>0</v>
      </c>
      <c r="X15" s="42">
        <v>0</v>
      </c>
      <c r="Y15" s="42">
        <v>0</v>
      </c>
      <c r="Z15" s="42">
        <v>0</v>
      </c>
      <c r="AA15" s="38">
        <v>0</v>
      </c>
      <c r="AB15" s="41">
        <v>0</v>
      </c>
      <c r="AC15" s="43">
        <v>0</v>
      </c>
      <c r="AD15" s="43">
        <v>0</v>
      </c>
      <c r="AE15" s="36">
        <v>0</v>
      </c>
      <c r="AF15" s="39">
        <v>6</v>
      </c>
      <c r="AG15" s="35">
        <v>1</v>
      </c>
      <c r="AH15" s="35">
        <v>189</v>
      </c>
      <c r="AI15" s="35">
        <v>0</v>
      </c>
      <c r="AJ15" s="35">
        <v>1</v>
      </c>
      <c r="AK15" s="35">
        <v>0</v>
      </c>
      <c r="AL15" s="35">
        <v>0</v>
      </c>
      <c r="AM15" s="38">
        <v>0</v>
      </c>
      <c r="AN15" s="34">
        <v>0</v>
      </c>
      <c r="AO15" s="35">
        <v>0</v>
      </c>
      <c r="AP15" s="38">
        <v>0</v>
      </c>
    </row>
    <row r="16" spans="1:42" ht="40.5" customHeight="1">
      <c r="A16" s="4" t="s">
        <v>106</v>
      </c>
      <c r="B16" s="58">
        <v>111</v>
      </c>
      <c r="C16" s="42">
        <v>43</v>
      </c>
      <c r="D16" s="44">
        <v>3</v>
      </c>
      <c r="E16" s="42">
        <v>0</v>
      </c>
      <c r="F16" s="45">
        <v>1</v>
      </c>
      <c r="G16" s="41">
        <v>3</v>
      </c>
      <c r="H16" s="42">
        <v>0</v>
      </c>
      <c r="I16" s="42">
        <v>0</v>
      </c>
      <c r="J16" s="42">
        <v>0</v>
      </c>
      <c r="K16" s="43">
        <v>0</v>
      </c>
      <c r="L16" s="44">
        <v>3752</v>
      </c>
      <c r="M16" s="42">
        <v>561</v>
      </c>
      <c r="N16" s="42">
        <v>307</v>
      </c>
      <c r="O16" s="42">
        <v>99</v>
      </c>
      <c r="P16" s="42">
        <v>22</v>
      </c>
      <c r="Q16" s="42">
        <v>225</v>
      </c>
      <c r="R16" s="42">
        <v>11</v>
      </c>
      <c r="S16" s="45">
        <v>22</v>
      </c>
      <c r="T16" s="41">
        <v>74</v>
      </c>
      <c r="U16" s="42">
        <v>0</v>
      </c>
      <c r="V16" s="43">
        <v>7</v>
      </c>
      <c r="W16" s="44">
        <v>0</v>
      </c>
      <c r="X16" s="42">
        <v>0</v>
      </c>
      <c r="Y16" s="42">
        <v>0</v>
      </c>
      <c r="Z16" s="42">
        <v>0</v>
      </c>
      <c r="AA16" s="38">
        <v>0</v>
      </c>
      <c r="AB16" s="41">
        <v>0</v>
      </c>
      <c r="AC16" s="43">
        <v>0</v>
      </c>
      <c r="AD16" s="43">
        <v>0</v>
      </c>
      <c r="AE16" s="36">
        <v>0</v>
      </c>
      <c r="AF16" s="39">
        <v>3</v>
      </c>
      <c r="AG16" s="35">
        <v>0</v>
      </c>
      <c r="AH16" s="35">
        <v>68</v>
      </c>
      <c r="AI16" s="35">
        <v>0</v>
      </c>
      <c r="AJ16" s="35">
        <v>0</v>
      </c>
      <c r="AK16" s="35">
        <v>0</v>
      </c>
      <c r="AL16" s="35">
        <v>0</v>
      </c>
      <c r="AM16" s="38">
        <v>0</v>
      </c>
      <c r="AN16" s="34">
        <v>0</v>
      </c>
      <c r="AO16" s="35">
        <v>0</v>
      </c>
      <c r="AP16" s="38">
        <v>0</v>
      </c>
    </row>
    <row r="17" spans="1:42" ht="27.75" customHeight="1">
      <c r="A17" s="3" t="s">
        <v>107</v>
      </c>
      <c r="B17" s="57">
        <v>80</v>
      </c>
      <c r="C17" s="35">
        <v>32</v>
      </c>
      <c r="D17" s="37">
        <v>3</v>
      </c>
      <c r="E17" s="35">
        <v>0</v>
      </c>
      <c r="F17" s="38">
        <v>0</v>
      </c>
      <c r="G17" s="34">
        <v>1</v>
      </c>
      <c r="H17" s="42">
        <v>0</v>
      </c>
      <c r="I17" s="42">
        <v>0</v>
      </c>
      <c r="J17" s="42">
        <v>0</v>
      </c>
      <c r="K17" s="43">
        <v>0</v>
      </c>
      <c r="L17" s="37">
        <v>3544</v>
      </c>
      <c r="M17" s="35">
        <f>506</f>
        <v>506</v>
      </c>
      <c r="N17" s="35">
        <f>1352+62</f>
        <v>1414</v>
      </c>
      <c r="O17" s="35">
        <f>7</f>
        <v>7</v>
      </c>
      <c r="P17" s="35">
        <v>254</v>
      </c>
      <c r="Q17" s="35">
        <f>1090</f>
        <v>1090</v>
      </c>
      <c r="R17" s="35">
        <v>63</v>
      </c>
      <c r="S17" s="38">
        <v>10</v>
      </c>
      <c r="T17" s="34">
        <v>44</v>
      </c>
      <c r="U17" s="35">
        <v>0</v>
      </c>
      <c r="V17" s="36">
        <v>1</v>
      </c>
      <c r="W17" s="37">
        <v>0</v>
      </c>
      <c r="X17" s="35">
        <v>0</v>
      </c>
      <c r="Y17" s="35">
        <v>0</v>
      </c>
      <c r="Z17" s="35">
        <v>0</v>
      </c>
      <c r="AA17" s="38">
        <v>0</v>
      </c>
      <c r="AB17" s="34">
        <v>0</v>
      </c>
      <c r="AC17" s="36">
        <v>0</v>
      </c>
      <c r="AD17" s="35">
        <v>0</v>
      </c>
      <c r="AE17" s="36">
        <v>0</v>
      </c>
      <c r="AF17" s="39">
        <v>1</v>
      </c>
      <c r="AG17" s="35">
        <v>0</v>
      </c>
      <c r="AH17" s="35">
        <v>20</v>
      </c>
      <c r="AI17" s="35">
        <v>0</v>
      </c>
      <c r="AJ17" s="35">
        <v>0</v>
      </c>
      <c r="AK17" s="35">
        <v>0</v>
      </c>
      <c r="AL17" s="35">
        <v>0</v>
      </c>
      <c r="AM17" s="38">
        <v>0</v>
      </c>
      <c r="AN17" s="34">
        <v>0</v>
      </c>
      <c r="AO17" s="35">
        <v>0</v>
      </c>
      <c r="AP17" s="38">
        <v>0</v>
      </c>
    </row>
    <row r="18" spans="1:42" ht="31.5" customHeight="1">
      <c r="A18" s="3" t="s">
        <v>108</v>
      </c>
      <c r="B18" s="57">
        <v>19</v>
      </c>
      <c r="C18" s="35">
        <v>14</v>
      </c>
      <c r="D18" s="37">
        <v>0</v>
      </c>
      <c r="E18" s="35">
        <v>0</v>
      </c>
      <c r="F18" s="38">
        <v>0</v>
      </c>
      <c r="G18" s="34">
        <v>0</v>
      </c>
      <c r="H18" s="35">
        <v>0</v>
      </c>
      <c r="I18" s="35">
        <v>0</v>
      </c>
      <c r="J18" s="35">
        <v>0</v>
      </c>
      <c r="K18" s="36">
        <v>0</v>
      </c>
      <c r="L18" s="37">
        <f>436+432</f>
        <v>868</v>
      </c>
      <c r="M18" s="35">
        <f>87+169</f>
        <v>256</v>
      </c>
      <c r="N18" s="35">
        <f>78+24</f>
        <v>102</v>
      </c>
      <c r="O18" s="35">
        <v>2</v>
      </c>
      <c r="P18" s="35">
        <v>30</v>
      </c>
      <c r="Q18" s="35">
        <v>53</v>
      </c>
      <c r="R18" s="35">
        <v>11</v>
      </c>
      <c r="S18" s="38">
        <v>3</v>
      </c>
      <c r="T18" s="34">
        <v>40</v>
      </c>
      <c r="U18" s="35">
        <v>0</v>
      </c>
      <c r="V18" s="36">
        <v>9</v>
      </c>
      <c r="W18" s="37">
        <v>0</v>
      </c>
      <c r="X18" s="35">
        <v>0</v>
      </c>
      <c r="Y18" s="35">
        <v>0</v>
      </c>
      <c r="Z18" s="35">
        <v>0</v>
      </c>
      <c r="AA18" s="38">
        <v>0</v>
      </c>
      <c r="AB18" s="34">
        <v>0</v>
      </c>
      <c r="AC18" s="36">
        <v>0</v>
      </c>
      <c r="AD18" s="35">
        <v>0</v>
      </c>
      <c r="AE18" s="36">
        <v>0</v>
      </c>
      <c r="AF18" s="39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8">
        <v>0</v>
      </c>
      <c r="AN18" s="34">
        <v>0</v>
      </c>
      <c r="AO18" s="35">
        <v>0</v>
      </c>
      <c r="AP18" s="38">
        <v>0</v>
      </c>
    </row>
    <row r="19" spans="1:42" ht="27.75" customHeight="1">
      <c r="A19" s="3" t="s">
        <v>109</v>
      </c>
      <c r="B19" s="58">
        <v>105</v>
      </c>
      <c r="C19" s="42">
        <v>46</v>
      </c>
      <c r="D19" s="44">
        <v>1</v>
      </c>
      <c r="E19" s="42">
        <v>0</v>
      </c>
      <c r="F19" s="45">
        <v>0</v>
      </c>
      <c r="G19" s="41">
        <v>1</v>
      </c>
      <c r="H19" s="42">
        <v>0</v>
      </c>
      <c r="I19" s="42">
        <v>0</v>
      </c>
      <c r="J19" s="42">
        <v>0</v>
      </c>
      <c r="K19" s="43">
        <v>0</v>
      </c>
      <c r="L19" s="44">
        <v>3495</v>
      </c>
      <c r="M19" s="42">
        <v>440</v>
      </c>
      <c r="N19" s="42">
        <v>273</v>
      </c>
      <c r="O19" s="42">
        <v>4</v>
      </c>
      <c r="P19" s="42">
        <v>70</v>
      </c>
      <c r="Q19" s="42">
        <v>162</v>
      </c>
      <c r="R19" s="42">
        <v>22</v>
      </c>
      <c r="S19" s="45">
        <v>36</v>
      </c>
      <c r="T19" s="41">
        <v>114</v>
      </c>
      <c r="U19" s="42">
        <v>0</v>
      </c>
      <c r="V19" s="43">
        <v>20</v>
      </c>
      <c r="W19" s="44">
        <v>0</v>
      </c>
      <c r="X19" s="42">
        <v>0</v>
      </c>
      <c r="Y19" s="42">
        <v>0</v>
      </c>
      <c r="Z19" s="42">
        <v>0</v>
      </c>
      <c r="AA19" s="45">
        <v>0</v>
      </c>
      <c r="AB19" s="41">
        <v>0</v>
      </c>
      <c r="AC19" s="43">
        <v>0</v>
      </c>
      <c r="AD19" s="35">
        <v>0</v>
      </c>
      <c r="AE19" s="36">
        <v>0</v>
      </c>
      <c r="AF19" s="39">
        <v>3</v>
      </c>
      <c r="AG19" s="35">
        <v>2</v>
      </c>
      <c r="AH19" s="35">
        <v>108</v>
      </c>
      <c r="AI19" s="35">
        <v>0</v>
      </c>
      <c r="AJ19" s="35">
        <v>3</v>
      </c>
      <c r="AK19" s="35">
        <v>0</v>
      </c>
      <c r="AL19" s="35">
        <v>2</v>
      </c>
      <c r="AM19" s="38">
        <v>2</v>
      </c>
      <c r="AN19" s="34">
        <v>0</v>
      </c>
      <c r="AO19" s="35">
        <v>0</v>
      </c>
      <c r="AP19" s="38">
        <v>0</v>
      </c>
    </row>
    <row r="20" spans="1:42" ht="37.5" customHeight="1">
      <c r="A20" s="4" t="s">
        <v>110</v>
      </c>
      <c r="B20" s="58">
        <v>31</v>
      </c>
      <c r="C20" s="42">
        <v>15</v>
      </c>
      <c r="D20" s="44">
        <v>0</v>
      </c>
      <c r="E20" s="42">
        <v>0</v>
      </c>
      <c r="F20" s="45">
        <v>0</v>
      </c>
      <c r="G20" s="41">
        <v>0</v>
      </c>
      <c r="H20" s="42">
        <v>0</v>
      </c>
      <c r="I20" s="42">
        <v>0</v>
      </c>
      <c r="J20" s="42">
        <v>0</v>
      </c>
      <c r="K20" s="43">
        <v>0</v>
      </c>
      <c r="L20" s="44">
        <v>927</v>
      </c>
      <c r="M20" s="42">
        <f>58+72</f>
        <v>130</v>
      </c>
      <c r="N20" s="42">
        <v>106</v>
      </c>
      <c r="O20" s="42">
        <v>3</v>
      </c>
      <c r="P20" s="42">
        <v>44</v>
      </c>
      <c r="Q20" s="42">
        <v>35</v>
      </c>
      <c r="R20" s="42">
        <v>32</v>
      </c>
      <c r="S20" s="45">
        <v>3</v>
      </c>
      <c r="T20" s="41">
        <v>0</v>
      </c>
      <c r="U20" s="42">
        <v>0</v>
      </c>
      <c r="V20" s="43">
        <v>0</v>
      </c>
      <c r="W20" s="44">
        <v>0</v>
      </c>
      <c r="X20" s="42">
        <v>0</v>
      </c>
      <c r="Y20" s="42">
        <v>0</v>
      </c>
      <c r="Z20" s="42">
        <v>0</v>
      </c>
      <c r="AA20" s="45">
        <v>0</v>
      </c>
      <c r="AB20" s="41">
        <v>0</v>
      </c>
      <c r="AC20" s="43">
        <v>0</v>
      </c>
      <c r="AD20" s="35">
        <v>0</v>
      </c>
      <c r="AE20" s="36">
        <v>0</v>
      </c>
      <c r="AF20" s="39">
        <v>2</v>
      </c>
      <c r="AG20" s="35">
        <v>0</v>
      </c>
      <c r="AH20" s="35">
        <v>25</v>
      </c>
      <c r="AI20" s="35">
        <v>0</v>
      </c>
      <c r="AJ20" s="35">
        <v>0</v>
      </c>
      <c r="AK20" s="35">
        <v>0</v>
      </c>
      <c r="AL20" s="35">
        <v>0</v>
      </c>
      <c r="AM20" s="38">
        <v>0</v>
      </c>
      <c r="AN20" s="34">
        <v>0</v>
      </c>
      <c r="AO20" s="35">
        <v>0</v>
      </c>
      <c r="AP20" s="38">
        <v>0</v>
      </c>
    </row>
    <row r="21" spans="1:42" ht="35.25" customHeight="1">
      <c r="A21" s="4" t="s">
        <v>111</v>
      </c>
      <c r="B21" s="58">
        <v>37</v>
      </c>
      <c r="C21" s="42">
        <v>24</v>
      </c>
      <c r="D21" s="44">
        <v>2</v>
      </c>
      <c r="E21" s="42">
        <v>0</v>
      </c>
      <c r="F21" s="45">
        <v>0</v>
      </c>
      <c r="G21" s="41">
        <v>0</v>
      </c>
      <c r="H21" s="42">
        <v>0</v>
      </c>
      <c r="I21" s="42">
        <v>0</v>
      </c>
      <c r="J21" s="42">
        <v>0</v>
      </c>
      <c r="K21" s="43">
        <v>0</v>
      </c>
      <c r="L21" s="44">
        <v>1314</v>
      </c>
      <c r="M21" s="42">
        <v>227</v>
      </c>
      <c r="N21" s="42">
        <v>157</v>
      </c>
      <c r="O21" s="42">
        <v>28</v>
      </c>
      <c r="P21" s="42">
        <v>30</v>
      </c>
      <c r="Q21" s="42">
        <v>89</v>
      </c>
      <c r="R21" s="42">
        <v>38</v>
      </c>
      <c r="S21" s="45">
        <v>18</v>
      </c>
      <c r="T21" s="41">
        <v>20</v>
      </c>
      <c r="U21" s="42">
        <v>0</v>
      </c>
      <c r="V21" s="43">
        <v>0</v>
      </c>
      <c r="W21" s="44">
        <v>0</v>
      </c>
      <c r="X21" s="42">
        <v>0</v>
      </c>
      <c r="Y21" s="42">
        <v>0</v>
      </c>
      <c r="Z21" s="42">
        <v>0</v>
      </c>
      <c r="AA21" s="45">
        <v>0</v>
      </c>
      <c r="AB21" s="41">
        <v>0</v>
      </c>
      <c r="AC21" s="43">
        <v>0</v>
      </c>
      <c r="AD21" s="35">
        <v>0</v>
      </c>
      <c r="AE21" s="36">
        <v>0</v>
      </c>
      <c r="AF21" s="39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8">
        <v>0</v>
      </c>
      <c r="AN21" s="34">
        <v>0</v>
      </c>
      <c r="AO21" s="35">
        <v>0</v>
      </c>
      <c r="AP21" s="38">
        <v>0</v>
      </c>
    </row>
    <row r="22" spans="1:42" ht="33.75" customHeight="1" thickBot="1">
      <c r="A22" s="47" t="s">
        <v>112</v>
      </c>
      <c r="B22" s="58">
        <v>2</v>
      </c>
      <c r="C22" s="42">
        <v>1</v>
      </c>
      <c r="D22" s="44">
        <v>0</v>
      </c>
      <c r="E22" s="42">
        <v>0</v>
      </c>
      <c r="F22" s="45">
        <v>0</v>
      </c>
      <c r="G22" s="41">
        <v>0</v>
      </c>
      <c r="H22" s="42">
        <v>0</v>
      </c>
      <c r="I22" s="42">
        <v>0</v>
      </c>
      <c r="J22" s="42">
        <v>0</v>
      </c>
      <c r="K22" s="43">
        <v>0</v>
      </c>
      <c r="L22" s="44">
        <v>145</v>
      </c>
      <c r="M22" s="42">
        <v>0</v>
      </c>
      <c r="N22" s="42">
        <v>9</v>
      </c>
      <c r="O22" s="42">
        <v>0</v>
      </c>
      <c r="P22" s="42">
        <v>1</v>
      </c>
      <c r="Q22" s="42">
        <v>8</v>
      </c>
      <c r="R22" s="42">
        <v>0</v>
      </c>
      <c r="S22" s="45">
        <v>0</v>
      </c>
      <c r="T22" s="41">
        <v>0</v>
      </c>
      <c r="U22" s="42">
        <v>0</v>
      </c>
      <c r="V22" s="43">
        <v>0</v>
      </c>
      <c r="W22" s="44">
        <v>0</v>
      </c>
      <c r="X22" s="42">
        <v>0</v>
      </c>
      <c r="Y22" s="42">
        <v>0</v>
      </c>
      <c r="Z22" s="42">
        <v>0</v>
      </c>
      <c r="AA22" s="45">
        <v>0</v>
      </c>
      <c r="AB22" s="41">
        <v>0</v>
      </c>
      <c r="AC22" s="43">
        <v>0</v>
      </c>
      <c r="AD22" s="42">
        <v>0</v>
      </c>
      <c r="AE22" s="43">
        <v>0</v>
      </c>
      <c r="AF22" s="48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5">
        <v>0</v>
      </c>
      <c r="AN22" s="41">
        <v>0</v>
      </c>
      <c r="AO22" s="42">
        <v>0</v>
      </c>
      <c r="AP22" s="45">
        <v>0</v>
      </c>
    </row>
    <row r="23" spans="1:42" ht="27.75" customHeight="1" thickBot="1" thickTop="1">
      <c r="A23" s="70" t="s">
        <v>32</v>
      </c>
      <c r="B23" s="71">
        <f aca="true" t="shared" si="0" ref="B23:AP23">SUM(B9:B22)</f>
        <v>1181</v>
      </c>
      <c r="C23" s="50">
        <f t="shared" si="0"/>
        <v>517</v>
      </c>
      <c r="D23" s="52">
        <f t="shared" si="0"/>
        <v>32</v>
      </c>
      <c r="E23" s="50">
        <f t="shared" si="0"/>
        <v>1</v>
      </c>
      <c r="F23" s="53">
        <f t="shared" si="0"/>
        <v>3</v>
      </c>
      <c r="G23" s="49">
        <f t="shared" si="0"/>
        <v>10</v>
      </c>
      <c r="H23" s="50">
        <f t="shared" si="0"/>
        <v>3</v>
      </c>
      <c r="I23" s="50">
        <f t="shared" si="0"/>
        <v>5</v>
      </c>
      <c r="J23" s="50">
        <f t="shared" si="0"/>
        <v>2</v>
      </c>
      <c r="K23" s="51">
        <f t="shared" si="0"/>
        <v>7</v>
      </c>
      <c r="L23" s="52">
        <f t="shared" si="0"/>
        <v>43504</v>
      </c>
      <c r="M23" s="50">
        <f t="shared" si="0"/>
        <v>5883</v>
      </c>
      <c r="N23" s="50">
        <f t="shared" si="0"/>
        <v>4827</v>
      </c>
      <c r="O23" s="50">
        <f t="shared" si="0"/>
        <v>492</v>
      </c>
      <c r="P23" s="50">
        <f t="shared" si="0"/>
        <v>873</v>
      </c>
      <c r="Q23" s="50">
        <f t="shared" si="0"/>
        <v>3122</v>
      </c>
      <c r="R23" s="50">
        <f t="shared" si="0"/>
        <v>590</v>
      </c>
      <c r="S23" s="53">
        <f t="shared" si="0"/>
        <v>282</v>
      </c>
      <c r="T23" s="49">
        <f t="shared" si="0"/>
        <v>923</v>
      </c>
      <c r="U23" s="50">
        <f t="shared" si="0"/>
        <v>10</v>
      </c>
      <c r="V23" s="51">
        <f t="shared" si="0"/>
        <v>119</v>
      </c>
      <c r="W23" s="52">
        <f t="shared" si="0"/>
        <v>0</v>
      </c>
      <c r="X23" s="50">
        <f t="shared" si="0"/>
        <v>0</v>
      </c>
      <c r="Y23" s="50">
        <f t="shared" si="0"/>
        <v>0</v>
      </c>
      <c r="Z23" s="50">
        <f t="shared" si="0"/>
        <v>0</v>
      </c>
      <c r="AA23" s="53">
        <f t="shared" si="0"/>
        <v>0</v>
      </c>
      <c r="AB23" s="49">
        <f t="shared" si="0"/>
        <v>0</v>
      </c>
      <c r="AC23" s="51">
        <f t="shared" si="0"/>
        <v>0</v>
      </c>
      <c r="AD23" s="50">
        <f t="shared" si="0"/>
        <v>0</v>
      </c>
      <c r="AE23" s="51">
        <f t="shared" si="0"/>
        <v>0</v>
      </c>
      <c r="AF23" s="54">
        <f t="shared" si="0"/>
        <v>61</v>
      </c>
      <c r="AG23" s="50">
        <f t="shared" si="0"/>
        <v>11</v>
      </c>
      <c r="AH23" s="50">
        <f t="shared" si="0"/>
        <v>1219</v>
      </c>
      <c r="AI23" s="50">
        <f t="shared" si="0"/>
        <v>4</v>
      </c>
      <c r="AJ23" s="50">
        <f t="shared" si="0"/>
        <v>36</v>
      </c>
      <c r="AK23" s="50">
        <f t="shared" si="0"/>
        <v>0</v>
      </c>
      <c r="AL23" s="50">
        <f t="shared" si="0"/>
        <v>3</v>
      </c>
      <c r="AM23" s="53">
        <f t="shared" si="0"/>
        <v>4</v>
      </c>
      <c r="AN23" s="49">
        <f t="shared" si="0"/>
        <v>26</v>
      </c>
      <c r="AO23" s="50">
        <f t="shared" si="0"/>
        <v>1</v>
      </c>
      <c r="AP23" s="53">
        <f t="shared" si="0"/>
        <v>1</v>
      </c>
    </row>
    <row r="24" ht="13.5" thickTop="1"/>
    <row r="26" ht="15.75">
      <c r="A26" s="14" t="s">
        <v>48</v>
      </c>
    </row>
    <row r="27" spans="1:10" ht="12.75">
      <c r="A27" t="s">
        <v>49</v>
      </c>
      <c r="J27" t="s">
        <v>50</v>
      </c>
    </row>
    <row r="28" spans="1:10" ht="12.75">
      <c r="A28" t="s">
        <v>51</v>
      </c>
      <c r="J28" t="s">
        <v>52</v>
      </c>
    </row>
    <row r="29" spans="1:10" ht="12.75">
      <c r="A29" t="s">
        <v>53</v>
      </c>
      <c r="J29" t="s">
        <v>54</v>
      </c>
    </row>
    <row r="30" spans="1:10" ht="12.75">
      <c r="A30" t="s">
        <v>55</v>
      </c>
      <c r="J30" t="s">
        <v>56</v>
      </c>
    </row>
  </sheetData>
  <mergeCells count="13">
    <mergeCell ref="L7:S7"/>
    <mergeCell ref="T7:V7"/>
    <mergeCell ref="W7:AA7"/>
    <mergeCell ref="AB7:AE7"/>
    <mergeCell ref="AF7:AM7"/>
    <mergeCell ref="A2:AP2"/>
    <mergeCell ref="A3:AP3"/>
    <mergeCell ref="AN7:AP7"/>
    <mergeCell ref="A7:A8"/>
    <mergeCell ref="B7:B8"/>
    <mergeCell ref="C7:C8"/>
    <mergeCell ref="D7:F7"/>
    <mergeCell ref="G7:K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5"/>
  <sheetViews>
    <sheetView zoomScale="75" zoomScaleNormal="75" workbookViewId="0" topLeftCell="A10">
      <selection activeCell="D3" sqref="D1:D16384"/>
    </sheetView>
  </sheetViews>
  <sheetFormatPr defaultColWidth="9.00390625" defaultRowHeight="12.75"/>
  <cols>
    <col min="1" max="1" width="20.125" style="0" customWidth="1"/>
    <col min="2" max="3" width="5.375" style="0" customWidth="1"/>
    <col min="4" max="4" width="4.25390625" style="0" customWidth="1"/>
    <col min="5" max="5" width="5.375" style="0" customWidth="1"/>
    <col min="6" max="6" width="4.75390625" style="0" customWidth="1"/>
    <col min="7" max="7" width="5.875" style="0" customWidth="1"/>
    <col min="8" max="8" width="4.375" style="0" customWidth="1"/>
    <col min="9" max="10" width="4.75390625" style="0" customWidth="1"/>
    <col min="11" max="11" width="5.75390625" style="0" customWidth="1"/>
    <col min="12" max="12" width="7.125" style="0" customWidth="1"/>
    <col min="13" max="13" width="5.375" style="0" customWidth="1"/>
    <col min="14" max="14" width="5.875" style="0" customWidth="1"/>
    <col min="15" max="19" width="5.75390625" style="0" customWidth="1"/>
    <col min="20" max="20" width="7.25390625" style="0" customWidth="1"/>
    <col min="21" max="22" width="5.75390625" style="0" customWidth="1"/>
    <col min="23" max="23" width="5.375" style="0" customWidth="1"/>
    <col min="24" max="24" width="4.75390625" style="0" customWidth="1"/>
    <col min="25" max="26" width="3.75390625" style="0" customWidth="1"/>
    <col min="27" max="27" width="3.25390625" style="0" customWidth="1"/>
    <col min="28" max="28" width="4.125" style="0" customWidth="1"/>
    <col min="29" max="29" width="4.375" style="0" customWidth="1"/>
    <col min="30" max="30" width="3.875" style="0" customWidth="1"/>
    <col min="31" max="31" width="3.125" style="0" customWidth="1"/>
    <col min="32" max="32" width="5.875" style="0" customWidth="1"/>
    <col min="33" max="33" width="5.75390625" style="0" customWidth="1"/>
    <col min="34" max="34" width="6.75390625" style="0" customWidth="1"/>
    <col min="35" max="35" width="5.375" style="0" customWidth="1"/>
    <col min="36" max="36" width="5.00390625" style="0" customWidth="1"/>
    <col min="37" max="37" width="5.125" style="0" customWidth="1"/>
    <col min="38" max="38" width="5.00390625" style="0" customWidth="1"/>
    <col min="39" max="39" width="4.75390625" style="0" customWidth="1"/>
    <col min="40" max="40" width="4.125" style="0" customWidth="1"/>
    <col min="41" max="41" width="3.875" style="0" customWidth="1"/>
    <col min="42" max="42" width="5.00390625" style="0" customWidth="1"/>
  </cols>
  <sheetData>
    <row r="1" spans="1:42" ht="20.25">
      <c r="A1" s="134" t="s">
        <v>60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1:42" ht="18.75">
      <c r="A2" s="136" t="s">
        <v>113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</row>
    <row r="3" spans="1:32" ht="11.25" customHeight="1">
      <c r="A3" s="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="22" customFormat="1" ht="12.75" thickBot="1"/>
    <row r="5" spans="1:42" ht="24" customHeight="1" thickBot="1" thickTop="1">
      <c r="A5" s="137" t="s">
        <v>114</v>
      </c>
      <c r="B5" s="139" t="s">
        <v>0</v>
      </c>
      <c r="C5" s="148" t="s">
        <v>1</v>
      </c>
      <c r="D5" s="141" t="s">
        <v>33</v>
      </c>
      <c r="E5" s="142"/>
      <c r="F5" s="143"/>
      <c r="G5" s="141" t="s">
        <v>7</v>
      </c>
      <c r="H5" s="142"/>
      <c r="I5" s="142"/>
      <c r="J5" s="142"/>
      <c r="K5" s="144"/>
      <c r="L5" s="150" t="s">
        <v>211</v>
      </c>
      <c r="M5" s="151"/>
      <c r="N5" s="151"/>
      <c r="O5" s="151"/>
      <c r="P5" s="151"/>
      <c r="Q5" s="151"/>
      <c r="R5" s="151"/>
      <c r="S5" s="152"/>
      <c r="T5" s="146" t="s">
        <v>8</v>
      </c>
      <c r="U5" s="147"/>
      <c r="V5" s="147"/>
      <c r="W5" s="145" t="s">
        <v>58</v>
      </c>
      <c r="X5" s="145"/>
      <c r="Y5" s="145"/>
      <c r="Z5" s="145"/>
      <c r="AA5" s="145"/>
      <c r="AB5" s="145" t="s">
        <v>9</v>
      </c>
      <c r="AC5" s="145"/>
      <c r="AD5" s="145"/>
      <c r="AE5" s="145"/>
      <c r="AF5" s="146" t="s">
        <v>59</v>
      </c>
      <c r="AG5" s="147"/>
      <c r="AH5" s="147"/>
      <c r="AI5" s="147"/>
      <c r="AJ5" s="147"/>
      <c r="AK5" s="147"/>
      <c r="AL5" s="147"/>
      <c r="AM5" s="147"/>
      <c r="AN5" s="145" t="s">
        <v>29</v>
      </c>
      <c r="AO5" s="145"/>
      <c r="AP5" s="145"/>
    </row>
    <row r="6" spans="1:42" ht="161.25" customHeight="1" thickBot="1" thickTop="1">
      <c r="A6" s="153"/>
      <c r="B6" s="140"/>
      <c r="C6" s="149"/>
      <c r="D6" s="9" t="s">
        <v>34</v>
      </c>
      <c r="E6" s="9" t="s">
        <v>35</v>
      </c>
      <c r="F6" s="9" t="s">
        <v>36</v>
      </c>
      <c r="G6" s="8" t="s">
        <v>61</v>
      </c>
      <c r="H6" s="8" t="s">
        <v>37</v>
      </c>
      <c r="I6" s="8" t="s">
        <v>38</v>
      </c>
      <c r="J6" s="8" t="s">
        <v>5</v>
      </c>
      <c r="K6" s="133" t="s">
        <v>39</v>
      </c>
      <c r="L6" s="8" t="s">
        <v>6</v>
      </c>
      <c r="M6" s="8" t="s">
        <v>40</v>
      </c>
      <c r="N6" s="8" t="s">
        <v>57</v>
      </c>
      <c r="O6" s="8" t="s">
        <v>40</v>
      </c>
      <c r="P6" s="8" t="s">
        <v>41</v>
      </c>
      <c r="Q6" s="8" t="s">
        <v>42</v>
      </c>
      <c r="R6" s="8" t="s">
        <v>43</v>
      </c>
      <c r="S6" s="20" t="s">
        <v>44</v>
      </c>
      <c r="T6" s="10" t="s">
        <v>45</v>
      </c>
      <c r="U6" s="10" t="s">
        <v>2</v>
      </c>
      <c r="V6" s="10" t="s">
        <v>16</v>
      </c>
      <c r="W6" s="11" t="s">
        <v>10</v>
      </c>
      <c r="X6" s="10" t="s">
        <v>212</v>
      </c>
      <c r="Y6" s="10" t="s">
        <v>11</v>
      </c>
      <c r="Z6" s="10" t="s">
        <v>12</v>
      </c>
      <c r="AA6" s="12" t="s">
        <v>13</v>
      </c>
      <c r="AB6" s="12" t="s">
        <v>212</v>
      </c>
      <c r="AC6" s="10" t="s">
        <v>14</v>
      </c>
      <c r="AD6" s="10" t="s">
        <v>3</v>
      </c>
      <c r="AE6" s="13" t="s">
        <v>15</v>
      </c>
      <c r="AF6" s="12" t="s">
        <v>213</v>
      </c>
      <c r="AG6" s="13" t="s">
        <v>214</v>
      </c>
      <c r="AH6" s="13" t="s">
        <v>4</v>
      </c>
      <c r="AI6" s="13" t="s">
        <v>41</v>
      </c>
      <c r="AJ6" s="13" t="s">
        <v>46</v>
      </c>
      <c r="AK6" s="13" t="s">
        <v>43</v>
      </c>
      <c r="AL6" s="13" t="s">
        <v>47</v>
      </c>
      <c r="AM6" s="13" t="s">
        <v>215</v>
      </c>
      <c r="AN6" s="12" t="s">
        <v>212</v>
      </c>
      <c r="AO6" s="12" t="s">
        <v>30</v>
      </c>
      <c r="AP6" s="12" t="s">
        <v>31</v>
      </c>
    </row>
    <row r="7" spans="1:42" ht="27.75" customHeight="1" thickTop="1">
      <c r="A7" s="68" t="s">
        <v>115</v>
      </c>
      <c r="B7" s="33">
        <v>321</v>
      </c>
      <c r="C7" s="29">
        <v>57</v>
      </c>
      <c r="D7" s="69">
        <v>2</v>
      </c>
      <c r="E7" s="29">
        <v>0</v>
      </c>
      <c r="F7" s="32">
        <v>1</v>
      </c>
      <c r="G7" s="33">
        <v>1</v>
      </c>
      <c r="H7" s="29">
        <v>0</v>
      </c>
      <c r="I7" s="29">
        <v>0</v>
      </c>
      <c r="J7" s="29">
        <v>0</v>
      </c>
      <c r="K7" s="30">
        <v>2</v>
      </c>
      <c r="L7" s="69">
        <v>21622</v>
      </c>
      <c r="M7" s="29">
        <v>1595</v>
      </c>
      <c r="N7" s="29">
        <v>657</v>
      </c>
      <c r="O7" s="29">
        <v>19</v>
      </c>
      <c r="P7" s="29">
        <v>28</v>
      </c>
      <c r="Q7" s="29">
        <v>319</v>
      </c>
      <c r="R7" s="29">
        <v>244</v>
      </c>
      <c r="S7" s="32">
        <v>129</v>
      </c>
      <c r="T7" s="33">
        <v>2106</v>
      </c>
      <c r="U7" s="29">
        <v>4</v>
      </c>
      <c r="V7" s="30">
        <v>19</v>
      </c>
      <c r="W7" s="69">
        <v>0</v>
      </c>
      <c r="X7" s="29">
        <v>20</v>
      </c>
      <c r="Y7" s="29">
        <v>0</v>
      </c>
      <c r="Z7" s="29">
        <v>0</v>
      </c>
      <c r="AA7" s="32">
        <v>0</v>
      </c>
      <c r="AB7" s="33">
        <v>0</v>
      </c>
      <c r="AC7" s="29">
        <v>0</v>
      </c>
      <c r="AD7" s="29">
        <v>0</v>
      </c>
      <c r="AE7" s="30">
        <v>0</v>
      </c>
      <c r="AF7" s="31">
        <v>14</v>
      </c>
      <c r="AG7" s="29">
        <v>0</v>
      </c>
      <c r="AH7" s="29">
        <v>425</v>
      </c>
      <c r="AI7" s="29">
        <v>0</v>
      </c>
      <c r="AJ7" s="29">
        <v>0</v>
      </c>
      <c r="AK7" s="29">
        <v>0</v>
      </c>
      <c r="AL7" s="29">
        <v>0</v>
      </c>
      <c r="AM7" s="32">
        <v>0</v>
      </c>
      <c r="AN7" s="33">
        <v>0</v>
      </c>
      <c r="AO7" s="29">
        <v>0</v>
      </c>
      <c r="AP7" s="32">
        <v>0</v>
      </c>
    </row>
    <row r="8" spans="1:42" ht="27.75" customHeight="1">
      <c r="A8" s="3" t="s">
        <v>116</v>
      </c>
      <c r="B8" s="34">
        <v>86</v>
      </c>
      <c r="C8" s="35">
        <v>18</v>
      </c>
      <c r="D8" s="37">
        <v>1</v>
      </c>
      <c r="E8" s="35">
        <v>0</v>
      </c>
      <c r="F8" s="38">
        <v>0</v>
      </c>
      <c r="G8" s="34">
        <v>1</v>
      </c>
      <c r="H8" s="35">
        <v>0</v>
      </c>
      <c r="I8" s="35">
        <v>0</v>
      </c>
      <c r="J8" s="35">
        <v>0</v>
      </c>
      <c r="K8" s="36">
        <v>1</v>
      </c>
      <c r="L8" s="37">
        <v>4677</v>
      </c>
      <c r="M8" s="35">
        <v>477</v>
      </c>
      <c r="N8" s="35">
        <v>168</v>
      </c>
      <c r="O8" s="35">
        <v>0</v>
      </c>
      <c r="P8" s="35">
        <v>15</v>
      </c>
      <c r="Q8" s="35">
        <v>60</v>
      </c>
      <c r="R8" s="35">
        <v>53</v>
      </c>
      <c r="S8" s="38">
        <v>48</v>
      </c>
      <c r="T8" s="34">
        <v>860</v>
      </c>
      <c r="U8" s="35">
        <v>0</v>
      </c>
      <c r="V8" s="36">
        <v>27</v>
      </c>
      <c r="W8" s="37">
        <v>0</v>
      </c>
      <c r="X8" s="35">
        <v>0</v>
      </c>
      <c r="Y8" s="35">
        <v>0</v>
      </c>
      <c r="Z8" s="35">
        <v>0</v>
      </c>
      <c r="AA8" s="38">
        <v>0</v>
      </c>
      <c r="AB8" s="34">
        <v>0</v>
      </c>
      <c r="AC8" s="35">
        <v>0</v>
      </c>
      <c r="AD8" s="35">
        <v>0</v>
      </c>
      <c r="AE8" s="36">
        <v>0</v>
      </c>
      <c r="AF8" s="39">
        <v>7</v>
      </c>
      <c r="AG8" s="35">
        <v>1</v>
      </c>
      <c r="AH8" s="35">
        <v>303</v>
      </c>
      <c r="AI8" s="35">
        <v>70</v>
      </c>
      <c r="AJ8" s="35">
        <v>0</v>
      </c>
      <c r="AK8" s="35">
        <v>2</v>
      </c>
      <c r="AL8" s="35">
        <v>0</v>
      </c>
      <c r="AM8" s="38">
        <v>1</v>
      </c>
      <c r="AN8" s="34">
        <v>0</v>
      </c>
      <c r="AO8" s="35">
        <v>0</v>
      </c>
      <c r="AP8" s="38">
        <v>0</v>
      </c>
    </row>
    <row r="9" spans="1:42" ht="21.75" customHeight="1">
      <c r="A9" s="3" t="s">
        <v>117</v>
      </c>
      <c r="B9" s="34">
        <v>14</v>
      </c>
      <c r="C9" s="35">
        <v>4</v>
      </c>
      <c r="D9" s="37">
        <v>0</v>
      </c>
      <c r="E9" s="35">
        <v>0</v>
      </c>
      <c r="F9" s="38">
        <v>0</v>
      </c>
      <c r="G9" s="34">
        <v>0</v>
      </c>
      <c r="H9" s="35">
        <v>0</v>
      </c>
      <c r="I9" s="35">
        <v>0</v>
      </c>
      <c r="J9" s="35">
        <v>0</v>
      </c>
      <c r="K9" s="36">
        <v>0</v>
      </c>
      <c r="L9" s="37">
        <v>1141</v>
      </c>
      <c r="M9" s="35">
        <v>95</v>
      </c>
      <c r="N9" s="35">
        <v>27</v>
      </c>
      <c r="O9" s="35">
        <v>0</v>
      </c>
      <c r="P9" s="35">
        <v>0</v>
      </c>
      <c r="Q9" s="35">
        <v>10</v>
      </c>
      <c r="R9" s="35">
        <v>0</v>
      </c>
      <c r="S9" s="38">
        <v>17</v>
      </c>
      <c r="T9" s="34">
        <v>0</v>
      </c>
      <c r="U9" s="35">
        <v>0</v>
      </c>
      <c r="V9" s="36">
        <v>0</v>
      </c>
      <c r="W9" s="37">
        <v>0</v>
      </c>
      <c r="X9" s="35">
        <v>0</v>
      </c>
      <c r="Y9" s="35">
        <v>0</v>
      </c>
      <c r="Z9" s="35">
        <v>0</v>
      </c>
      <c r="AA9" s="38">
        <v>0</v>
      </c>
      <c r="AB9" s="34">
        <v>0</v>
      </c>
      <c r="AC9" s="35">
        <v>0</v>
      </c>
      <c r="AD9" s="35">
        <v>0</v>
      </c>
      <c r="AE9" s="36">
        <v>0</v>
      </c>
      <c r="AF9" s="39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8">
        <v>0</v>
      </c>
      <c r="AN9" s="34">
        <v>0</v>
      </c>
      <c r="AO9" s="35">
        <v>0</v>
      </c>
      <c r="AP9" s="38">
        <v>0</v>
      </c>
    </row>
    <row r="10" spans="1:42" ht="22.5" customHeight="1">
      <c r="A10" s="3" t="s">
        <v>118</v>
      </c>
      <c r="B10" s="34">
        <v>11</v>
      </c>
      <c r="C10" s="35">
        <v>3</v>
      </c>
      <c r="D10" s="37">
        <v>0</v>
      </c>
      <c r="E10" s="35">
        <v>0</v>
      </c>
      <c r="F10" s="38">
        <v>0</v>
      </c>
      <c r="G10" s="34">
        <v>0</v>
      </c>
      <c r="H10" s="35">
        <v>0</v>
      </c>
      <c r="I10" s="35">
        <v>0</v>
      </c>
      <c r="J10" s="35">
        <v>0</v>
      </c>
      <c r="K10" s="36">
        <v>0</v>
      </c>
      <c r="L10" s="37">
        <v>540</v>
      </c>
      <c r="M10" s="35">
        <v>0</v>
      </c>
      <c r="N10" s="35">
        <v>10</v>
      </c>
      <c r="O10" s="35">
        <v>0</v>
      </c>
      <c r="P10" s="35">
        <v>0</v>
      </c>
      <c r="Q10" s="35">
        <v>0</v>
      </c>
      <c r="R10" s="35">
        <v>0</v>
      </c>
      <c r="S10" s="38">
        <v>10</v>
      </c>
      <c r="T10" s="34">
        <v>283</v>
      </c>
      <c r="U10" s="35">
        <v>40</v>
      </c>
      <c r="V10" s="36">
        <v>16</v>
      </c>
      <c r="W10" s="37">
        <v>0</v>
      </c>
      <c r="X10" s="35">
        <v>0</v>
      </c>
      <c r="Y10" s="35">
        <v>0</v>
      </c>
      <c r="Z10" s="35">
        <v>0</v>
      </c>
      <c r="AA10" s="38">
        <v>0</v>
      </c>
      <c r="AB10" s="34">
        <v>0</v>
      </c>
      <c r="AC10" s="35">
        <v>0</v>
      </c>
      <c r="AD10" s="35">
        <v>0</v>
      </c>
      <c r="AE10" s="36">
        <v>0</v>
      </c>
      <c r="AF10" s="39">
        <v>1</v>
      </c>
      <c r="AG10" s="35">
        <v>0</v>
      </c>
      <c r="AH10" s="35">
        <v>40</v>
      </c>
      <c r="AI10" s="35">
        <v>0</v>
      </c>
      <c r="AJ10" s="35">
        <v>0</v>
      </c>
      <c r="AK10" s="35">
        <v>0</v>
      </c>
      <c r="AL10" s="35">
        <v>0</v>
      </c>
      <c r="AM10" s="38">
        <v>0</v>
      </c>
      <c r="AN10" s="34">
        <v>0</v>
      </c>
      <c r="AO10" s="35">
        <v>0</v>
      </c>
      <c r="AP10" s="38">
        <v>0</v>
      </c>
    </row>
    <row r="11" spans="1:42" ht="18.75" customHeight="1">
      <c r="A11" s="3" t="s">
        <v>119</v>
      </c>
      <c r="B11" s="34">
        <v>85</v>
      </c>
      <c r="C11" s="35">
        <v>16</v>
      </c>
      <c r="D11" s="37">
        <v>0</v>
      </c>
      <c r="E11" s="35">
        <v>0</v>
      </c>
      <c r="F11" s="38">
        <v>0</v>
      </c>
      <c r="G11" s="34">
        <v>0</v>
      </c>
      <c r="H11" s="35">
        <v>0</v>
      </c>
      <c r="I11" s="35">
        <v>0</v>
      </c>
      <c r="J11" s="35">
        <v>0</v>
      </c>
      <c r="K11" s="36">
        <v>0</v>
      </c>
      <c r="L11" s="37">
        <v>4804</v>
      </c>
      <c r="M11" s="35">
        <v>194</v>
      </c>
      <c r="N11" s="35">
        <v>150</v>
      </c>
      <c r="O11" s="35">
        <v>0</v>
      </c>
      <c r="P11" s="35">
        <v>12</v>
      </c>
      <c r="Q11" s="35">
        <v>36</v>
      </c>
      <c r="R11" s="35">
        <v>24</v>
      </c>
      <c r="S11" s="38">
        <v>78</v>
      </c>
      <c r="T11" s="34">
        <v>410</v>
      </c>
      <c r="U11" s="35">
        <v>17</v>
      </c>
      <c r="V11" s="36">
        <v>21</v>
      </c>
      <c r="W11" s="37">
        <v>0</v>
      </c>
      <c r="X11" s="35">
        <v>37</v>
      </c>
      <c r="Y11" s="35">
        <v>0</v>
      </c>
      <c r="Z11" s="35">
        <v>0</v>
      </c>
      <c r="AA11" s="38">
        <v>0</v>
      </c>
      <c r="AB11" s="34">
        <v>0</v>
      </c>
      <c r="AC11" s="35">
        <v>0</v>
      </c>
      <c r="AD11" s="35">
        <v>0</v>
      </c>
      <c r="AE11" s="36">
        <v>0</v>
      </c>
      <c r="AF11" s="39">
        <v>5</v>
      </c>
      <c r="AG11" s="35">
        <v>0</v>
      </c>
      <c r="AH11" s="35">
        <v>165</v>
      </c>
      <c r="AI11" s="35">
        <v>0</v>
      </c>
      <c r="AJ11" s="35">
        <v>0</v>
      </c>
      <c r="AK11" s="35">
        <v>0</v>
      </c>
      <c r="AL11" s="35">
        <v>0</v>
      </c>
      <c r="AM11" s="38">
        <v>0</v>
      </c>
      <c r="AN11" s="34">
        <v>0</v>
      </c>
      <c r="AO11" s="35">
        <v>0</v>
      </c>
      <c r="AP11" s="38">
        <v>0</v>
      </c>
    </row>
    <row r="12" spans="1:42" ht="22.5" customHeight="1">
      <c r="A12" s="3" t="s">
        <v>120</v>
      </c>
      <c r="B12" s="34">
        <v>70</v>
      </c>
      <c r="C12" s="35">
        <v>25</v>
      </c>
      <c r="D12" s="37">
        <v>0</v>
      </c>
      <c r="E12" s="35">
        <v>0</v>
      </c>
      <c r="F12" s="38">
        <v>0</v>
      </c>
      <c r="G12" s="34">
        <v>1</v>
      </c>
      <c r="H12" s="35">
        <v>0</v>
      </c>
      <c r="I12" s="35">
        <v>0</v>
      </c>
      <c r="J12" s="35">
        <v>0</v>
      </c>
      <c r="K12" s="36">
        <v>0</v>
      </c>
      <c r="L12" s="37">
        <v>4414</v>
      </c>
      <c r="M12" s="35">
        <v>529</v>
      </c>
      <c r="N12" s="35">
        <v>259</v>
      </c>
      <c r="O12" s="35">
        <v>9</v>
      </c>
      <c r="P12" s="35">
        <v>16</v>
      </c>
      <c r="Q12" s="35">
        <v>84</v>
      </c>
      <c r="R12" s="35">
        <v>90</v>
      </c>
      <c r="S12" s="38">
        <v>79</v>
      </c>
      <c r="T12" s="34">
        <v>475</v>
      </c>
      <c r="U12" s="35">
        <v>27</v>
      </c>
      <c r="V12" s="36">
        <v>32</v>
      </c>
      <c r="W12" s="37">
        <v>0</v>
      </c>
      <c r="X12" s="35">
        <v>0</v>
      </c>
      <c r="Y12" s="35">
        <v>0</v>
      </c>
      <c r="Z12" s="35">
        <v>0</v>
      </c>
      <c r="AA12" s="38">
        <v>0</v>
      </c>
      <c r="AB12" s="34">
        <v>0</v>
      </c>
      <c r="AC12" s="35">
        <v>0</v>
      </c>
      <c r="AD12" s="35">
        <v>0</v>
      </c>
      <c r="AE12" s="36">
        <v>0</v>
      </c>
      <c r="AF12" s="39">
        <v>1</v>
      </c>
      <c r="AG12" s="35">
        <v>0</v>
      </c>
      <c r="AH12" s="35">
        <v>20</v>
      </c>
      <c r="AI12" s="35">
        <v>0</v>
      </c>
      <c r="AJ12" s="35">
        <v>0</v>
      </c>
      <c r="AK12" s="35">
        <v>0</v>
      </c>
      <c r="AL12" s="35">
        <v>0</v>
      </c>
      <c r="AM12" s="38">
        <v>0</v>
      </c>
      <c r="AN12" s="34">
        <v>0</v>
      </c>
      <c r="AO12" s="35">
        <v>0</v>
      </c>
      <c r="AP12" s="38">
        <v>0</v>
      </c>
    </row>
    <row r="13" spans="1:42" ht="21" customHeight="1">
      <c r="A13" s="3" t="s">
        <v>121</v>
      </c>
      <c r="B13" s="34">
        <v>41</v>
      </c>
      <c r="C13" s="35">
        <v>10</v>
      </c>
      <c r="D13" s="37">
        <v>0</v>
      </c>
      <c r="E13" s="35">
        <v>0</v>
      </c>
      <c r="F13" s="38">
        <v>0</v>
      </c>
      <c r="G13" s="34">
        <v>1</v>
      </c>
      <c r="H13" s="35">
        <v>0</v>
      </c>
      <c r="I13" s="35">
        <v>0</v>
      </c>
      <c r="J13" s="35">
        <v>0</v>
      </c>
      <c r="K13" s="36">
        <v>0</v>
      </c>
      <c r="L13" s="37">
        <v>2969</v>
      </c>
      <c r="M13" s="35">
        <v>120</v>
      </c>
      <c r="N13" s="35">
        <v>303</v>
      </c>
      <c r="O13" s="35">
        <v>13</v>
      </c>
      <c r="P13" s="35">
        <v>6</v>
      </c>
      <c r="Q13" s="35">
        <v>17</v>
      </c>
      <c r="R13" s="35">
        <v>23</v>
      </c>
      <c r="S13" s="38">
        <v>57</v>
      </c>
      <c r="T13" s="34">
        <v>425</v>
      </c>
      <c r="U13" s="35">
        <v>0</v>
      </c>
      <c r="V13" s="36">
        <v>14</v>
      </c>
      <c r="W13" s="37">
        <v>0</v>
      </c>
      <c r="X13" s="35">
        <v>0</v>
      </c>
      <c r="Y13" s="35">
        <v>0</v>
      </c>
      <c r="Z13" s="35">
        <v>0</v>
      </c>
      <c r="AA13" s="38">
        <v>0</v>
      </c>
      <c r="AB13" s="34">
        <v>0</v>
      </c>
      <c r="AC13" s="35">
        <v>0</v>
      </c>
      <c r="AD13" s="35">
        <v>0</v>
      </c>
      <c r="AE13" s="36">
        <v>0</v>
      </c>
      <c r="AF13" s="39">
        <v>3</v>
      </c>
      <c r="AG13" s="35">
        <v>0</v>
      </c>
      <c r="AH13" s="35">
        <v>47</v>
      </c>
      <c r="AI13" s="35">
        <v>0</v>
      </c>
      <c r="AJ13" s="35">
        <v>0</v>
      </c>
      <c r="AK13" s="35">
        <v>0</v>
      </c>
      <c r="AL13" s="35">
        <v>0</v>
      </c>
      <c r="AM13" s="38">
        <v>0</v>
      </c>
      <c r="AN13" s="34">
        <v>0</v>
      </c>
      <c r="AO13" s="35">
        <v>0</v>
      </c>
      <c r="AP13" s="38">
        <v>0</v>
      </c>
    </row>
    <row r="14" spans="1:42" ht="34.5" customHeight="1">
      <c r="A14" s="4" t="s">
        <v>122</v>
      </c>
      <c r="B14" s="34">
        <v>34</v>
      </c>
      <c r="C14" s="35">
        <v>6</v>
      </c>
      <c r="D14" s="37">
        <v>0</v>
      </c>
      <c r="E14" s="35">
        <v>0</v>
      </c>
      <c r="F14" s="38">
        <v>0</v>
      </c>
      <c r="G14" s="34">
        <v>0</v>
      </c>
      <c r="H14" s="35">
        <v>0</v>
      </c>
      <c r="I14" s="35">
        <v>0</v>
      </c>
      <c r="J14" s="35">
        <v>0</v>
      </c>
      <c r="K14" s="36">
        <v>0</v>
      </c>
      <c r="L14" s="37">
        <v>2544</v>
      </c>
      <c r="M14" s="35">
        <v>284</v>
      </c>
      <c r="N14" s="35">
        <v>73</v>
      </c>
      <c r="O14" s="35">
        <v>0</v>
      </c>
      <c r="P14" s="35">
        <v>7</v>
      </c>
      <c r="Q14" s="35">
        <v>44</v>
      </c>
      <c r="R14" s="35">
        <v>12</v>
      </c>
      <c r="S14" s="38">
        <v>54</v>
      </c>
      <c r="T14" s="34">
        <v>375</v>
      </c>
      <c r="U14" s="35">
        <v>0</v>
      </c>
      <c r="V14" s="36">
        <v>25</v>
      </c>
      <c r="W14" s="37">
        <v>0</v>
      </c>
      <c r="X14" s="35">
        <v>0</v>
      </c>
      <c r="Y14" s="35">
        <v>0</v>
      </c>
      <c r="Z14" s="35">
        <v>0</v>
      </c>
      <c r="AA14" s="38">
        <v>0</v>
      </c>
      <c r="AB14" s="34">
        <v>0</v>
      </c>
      <c r="AC14" s="35">
        <v>0</v>
      </c>
      <c r="AD14" s="35">
        <v>0</v>
      </c>
      <c r="AE14" s="36">
        <v>0</v>
      </c>
      <c r="AF14" s="39">
        <v>4</v>
      </c>
      <c r="AG14" s="35">
        <v>0</v>
      </c>
      <c r="AH14" s="35">
        <v>170</v>
      </c>
      <c r="AI14" s="35">
        <v>0</v>
      </c>
      <c r="AJ14" s="35">
        <v>0</v>
      </c>
      <c r="AK14" s="35">
        <v>0</v>
      </c>
      <c r="AL14" s="35">
        <v>0</v>
      </c>
      <c r="AM14" s="38">
        <v>0</v>
      </c>
      <c r="AN14" s="34">
        <v>0</v>
      </c>
      <c r="AO14" s="35">
        <v>0</v>
      </c>
      <c r="AP14" s="38">
        <v>0</v>
      </c>
    </row>
    <row r="15" spans="1:42" ht="36" customHeight="1">
      <c r="A15" s="4" t="s">
        <v>123</v>
      </c>
      <c r="B15" s="34">
        <v>36</v>
      </c>
      <c r="C15" s="35">
        <v>7</v>
      </c>
      <c r="D15" s="37">
        <v>0</v>
      </c>
      <c r="E15" s="35">
        <v>0</v>
      </c>
      <c r="F15" s="38">
        <v>0</v>
      </c>
      <c r="G15" s="34">
        <v>0</v>
      </c>
      <c r="H15" s="35">
        <v>0</v>
      </c>
      <c r="I15" s="35">
        <v>0</v>
      </c>
      <c r="J15" s="35">
        <v>0</v>
      </c>
      <c r="K15" s="36">
        <v>0</v>
      </c>
      <c r="L15" s="37">
        <v>1913</v>
      </c>
      <c r="M15" s="35">
        <v>200</v>
      </c>
      <c r="N15" s="35">
        <v>92</v>
      </c>
      <c r="O15" s="35">
        <v>0</v>
      </c>
      <c r="P15" s="35">
        <v>11</v>
      </c>
      <c r="Q15" s="35">
        <v>26</v>
      </c>
      <c r="R15" s="35">
        <v>49</v>
      </c>
      <c r="S15" s="38">
        <v>10</v>
      </c>
      <c r="T15" s="34">
        <v>145</v>
      </c>
      <c r="U15" s="35">
        <v>0</v>
      </c>
      <c r="V15" s="36">
        <v>0</v>
      </c>
      <c r="W15" s="37">
        <v>0</v>
      </c>
      <c r="X15" s="35">
        <v>0</v>
      </c>
      <c r="Y15" s="35">
        <v>0</v>
      </c>
      <c r="Z15" s="35">
        <v>0</v>
      </c>
      <c r="AA15" s="38">
        <v>0</v>
      </c>
      <c r="AB15" s="34">
        <v>0</v>
      </c>
      <c r="AC15" s="35">
        <v>0</v>
      </c>
      <c r="AD15" s="35">
        <v>0</v>
      </c>
      <c r="AE15" s="36">
        <v>0</v>
      </c>
      <c r="AF15" s="39">
        <v>1</v>
      </c>
      <c r="AG15" s="35">
        <v>0</v>
      </c>
      <c r="AH15" s="35">
        <v>50</v>
      </c>
      <c r="AI15" s="35">
        <v>0</v>
      </c>
      <c r="AJ15" s="35">
        <v>0</v>
      </c>
      <c r="AK15" s="35">
        <v>0</v>
      </c>
      <c r="AL15" s="35">
        <v>0</v>
      </c>
      <c r="AM15" s="38">
        <v>0</v>
      </c>
      <c r="AN15" s="34">
        <v>0</v>
      </c>
      <c r="AO15" s="35">
        <v>0</v>
      </c>
      <c r="AP15" s="38">
        <v>0</v>
      </c>
    </row>
    <row r="16" spans="1:42" ht="30.75" customHeight="1">
      <c r="A16" s="4" t="s">
        <v>124</v>
      </c>
      <c r="B16" s="34">
        <v>13</v>
      </c>
      <c r="C16" s="35">
        <v>2</v>
      </c>
      <c r="D16" s="37">
        <v>0</v>
      </c>
      <c r="E16" s="35">
        <v>0</v>
      </c>
      <c r="F16" s="38">
        <v>0</v>
      </c>
      <c r="G16" s="34">
        <v>0</v>
      </c>
      <c r="H16" s="35">
        <v>0</v>
      </c>
      <c r="I16" s="35">
        <v>0</v>
      </c>
      <c r="J16" s="35">
        <v>0</v>
      </c>
      <c r="K16" s="36">
        <v>0</v>
      </c>
      <c r="L16" s="37">
        <v>696</v>
      </c>
      <c r="M16" s="35">
        <v>78</v>
      </c>
      <c r="N16" s="35">
        <v>40</v>
      </c>
      <c r="O16" s="35">
        <v>0</v>
      </c>
      <c r="P16" s="35">
        <v>0</v>
      </c>
      <c r="Q16" s="35">
        <v>0</v>
      </c>
      <c r="R16" s="35">
        <v>30</v>
      </c>
      <c r="S16" s="38">
        <v>8</v>
      </c>
      <c r="T16" s="34">
        <v>100</v>
      </c>
      <c r="U16" s="35">
        <v>0</v>
      </c>
      <c r="V16" s="36">
        <v>0</v>
      </c>
      <c r="W16" s="37">
        <v>0</v>
      </c>
      <c r="X16" s="35">
        <v>0</v>
      </c>
      <c r="Y16" s="35">
        <v>0</v>
      </c>
      <c r="Z16" s="35">
        <v>0</v>
      </c>
      <c r="AA16" s="38">
        <v>0</v>
      </c>
      <c r="AB16" s="34">
        <v>0</v>
      </c>
      <c r="AC16" s="35">
        <v>0</v>
      </c>
      <c r="AD16" s="35">
        <v>0</v>
      </c>
      <c r="AE16" s="36">
        <v>0</v>
      </c>
      <c r="AF16" s="39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8">
        <v>0</v>
      </c>
      <c r="AN16" s="34">
        <v>0</v>
      </c>
      <c r="AO16" s="35">
        <v>0</v>
      </c>
      <c r="AP16" s="38">
        <v>0</v>
      </c>
    </row>
    <row r="17" spans="1:42" ht="36" customHeight="1">
      <c r="A17" s="4" t="s">
        <v>125</v>
      </c>
      <c r="B17" s="34">
        <v>105</v>
      </c>
      <c r="C17" s="35">
        <v>22</v>
      </c>
      <c r="D17" s="37">
        <v>1</v>
      </c>
      <c r="E17" s="35">
        <v>0</v>
      </c>
      <c r="F17" s="38">
        <v>0</v>
      </c>
      <c r="G17" s="34">
        <v>0</v>
      </c>
      <c r="H17" s="35">
        <v>1</v>
      </c>
      <c r="I17" s="35">
        <v>0</v>
      </c>
      <c r="J17" s="35">
        <v>1</v>
      </c>
      <c r="K17" s="36">
        <v>0</v>
      </c>
      <c r="L17" s="37">
        <v>5292</v>
      </c>
      <c r="M17" s="35">
        <v>248</v>
      </c>
      <c r="N17" s="35">
        <v>217</v>
      </c>
      <c r="O17" s="35">
        <v>0</v>
      </c>
      <c r="P17" s="35">
        <v>52</v>
      </c>
      <c r="Q17" s="35">
        <v>52</v>
      </c>
      <c r="R17" s="35">
        <v>84</v>
      </c>
      <c r="S17" s="38">
        <v>60</v>
      </c>
      <c r="T17" s="34">
        <v>1176</v>
      </c>
      <c r="U17" s="35">
        <v>30</v>
      </c>
      <c r="V17" s="36">
        <v>29</v>
      </c>
      <c r="W17" s="37">
        <v>0</v>
      </c>
      <c r="X17" s="35">
        <v>0</v>
      </c>
      <c r="Y17" s="35">
        <v>0</v>
      </c>
      <c r="Z17" s="35">
        <v>0</v>
      </c>
      <c r="AA17" s="38">
        <v>0</v>
      </c>
      <c r="AB17" s="34">
        <v>0</v>
      </c>
      <c r="AC17" s="35">
        <v>0</v>
      </c>
      <c r="AD17" s="35">
        <v>0</v>
      </c>
      <c r="AE17" s="36">
        <v>0</v>
      </c>
      <c r="AF17" s="39">
        <v>2</v>
      </c>
      <c r="AG17" s="35">
        <v>0</v>
      </c>
      <c r="AH17" s="35">
        <v>70</v>
      </c>
      <c r="AI17" s="35">
        <v>0</v>
      </c>
      <c r="AJ17" s="35">
        <v>0</v>
      </c>
      <c r="AK17" s="35">
        <v>0</v>
      </c>
      <c r="AL17" s="35">
        <v>0</v>
      </c>
      <c r="AM17" s="38">
        <v>0</v>
      </c>
      <c r="AN17" s="34">
        <v>0</v>
      </c>
      <c r="AO17" s="35">
        <v>0</v>
      </c>
      <c r="AP17" s="38">
        <v>0</v>
      </c>
    </row>
    <row r="18" spans="1:42" ht="37.5" customHeight="1">
      <c r="A18" s="4" t="s">
        <v>126</v>
      </c>
      <c r="B18" s="34">
        <v>41</v>
      </c>
      <c r="C18" s="35">
        <v>6</v>
      </c>
      <c r="D18" s="37">
        <v>0</v>
      </c>
      <c r="E18" s="35">
        <v>0</v>
      </c>
      <c r="F18" s="38">
        <v>0</v>
      </c>
      <c r="G18" s="34">
        <v>0</v>
      </c>
      <c r="H18" s="35">
        <v>0</v>
      </c>
      <c r="I18" s="35">
        <v>0</v>
      </c>
      <c r="J18" s="35">
        <v>0</v>
      </c>
      <c r="K18" s="36">
        <v>0</v>
      </c>
      <c r="L18" s="37">
        <v>3148</v>
      </c>
      <c r="M18" s="35">
        <v>318</v>
      </c>
      <c r="N18" s="35">
        <v>85</v>
      </c>
      <c r="O18" s="35">
        <v>0</v>
      </c>
      <c r="P18" s="35">
        <v>7</v>
      </c>
      <c r="Q18" s="35">
        <v>3</v>
      </c>
      <c r="R18" s="35">
        <v>14</v>
      </c>
      <c r="S18" s="38">
        <v>61</v>
      </c>
      <c r="T18" s="34">
        <v>455</v>
      </c>
      <c r="U18" s="35">
        <v>0</v>
      </c>
      <c r="V18" s="36">
        <v>0</v>
      </c>
      <c r="W18" s="37">
        <v>0</v>
      </c>
      <c r="X18" s="35">
        <v>0</v>
      </c>
      <c r="Y18" s="35">
        <v>0</v>
      </c>
      <c r="Z18" s="35">
        <v>0</v>
      </c>
      <c r="AA18" s="38">
        <v>0</v>
      </c>
      <c r="AB18" s="34">
        <v>0</v>
      </c>
      <c r="AC18" s="35">
        <v>0</v>
      </c>
      <c r="AD18" s="35">
        <v>0</v>
      </c>
      <c r="AE18" s="36">
        <v>0</v>
      </c>
      <c r="AF18" s="39">
        <v>5</v>
      </c>
      <c r="AG18" s="35">
        <v>0</v>
      </c>
      <c r="AH18" s="35">
        <v>90</v>
      </c>
      <c r="AI18" s="35">
        <v>0</v>
      </c>
      <c r="AJ18" s="35">
        <v>0</v>
      </c>
      <c r="AK18" s="35">
        <v>0</v>
      </c>
      <c r="AL18" s="35">
        <v>0</v>
      </c>
      <c r="AM18" s="38">
        <v>0</v>
      </c>
      <c r="AN18" s="34">
        <v>0</v>
      </c>
      <c r="AO18" s="35">
        <v>0</v>
      </c>
      <c r="AP18" s="38">
        <v>0</v>
      </c>
    </row>
    <row r="19" spans="1:42" ht="27.75" customHeight="1">
      <c r="A19" s="3" t="s">
        <v>127</v>
      </c>
      <c r="B19" s="34">
        <v>130</v>
      </c>
      <c r="C19" s="35">
        <v>35</v>
      </c>
      <c r="D19" s="37">
        <v>2</v>
      </c>
      <c r="E19" s="35">
        <v>0</v>
      </c>
      <c r="F19" s="38">
        <v>0</v>
      </c>
      <c r="G19" s="34">
        <v>0</v>
      </c>
      <c r="H19" s="35">
        <v>0</v>
      </c>
      <c r="I19" s="35">
        <v>0</v>
      </c>
      <c r="J19" s="35">
        <v>0</v>
      </c>
      <c r="K19" s="36">
        <v>0</v>
      </c>
      <c r="L19" s="37">
        <v>9963</v>
      </c>
      <c r="M19" s="35">
        <v>966</v>
      </c>
      <c r="N19" s="35">
        <v>371</v>
      </c>
      <c r="O19" s="35">
        <v>0</v>
      </c>
      <c r="P19" s="35">
        <v>5</v>
      </c>
      <c r="Q19" s="35">
        <v>124</v>
      </c>
      <c r="R19" s="35">
        <v>167</v>
      </c>
      <c r="S19" s="38">
        <v>92</v>
      </c>
      <c r="T19" s="34">
        <v>731</v>
      </c>
      <c r="U19" s="35">
        <v>0</v>
      </c>
      <c r="V19" s="36">
        <v>71</v>
      </c>
      <c r="W19" s="37">
        <v>0</v>
      </c>
      <c r="X19" s="35">
        <v>0</v>
      </c>
      <c r="Y19" s="35">
        <v>0</v>
      </c>
      <c r="Z19" s="35">
        <v>0</v>
      </c>
      <c r="AA19" s="38">
        <v>0</v>
      </c>
      <c r="AB19" s="34">
        <v>0</v>
      </c>
      <c r="AC19" s="35">
        <v>0</v>
      </c>
      <c r="AD19" s="35">
        <v>0</v>
      </c>
      <c r="AE19" s="36">
        <v>0</v>
      </c>
      <c r="AF19" s="39">
        <v>13</v>
      </c>
      <c r="AG19" s="35">
        <v>0</v>
      </c>
      <c r="AH19" s="35">
        <v>342</v>
      </c>
      <c r="AI19" s="35">
        <v>0</v>
      </c>
      <c r="AJ19" s="35">
        <v>0</v>
      </c>
      <c r="AK19" s="35">
        <v>23</v>
      </c>
      <c r="AL19" s="35">
        <v>0</v>
      </c>
      <c r="AM19" s="38">
        <v>0</v>
      </c>
      <c r="AN19" s="34">
        <v>0</v>
      </c>
      <c r="AO19" s="35">
        <v>0</v>
      </c>
      <c r="AP19" s="38">
        <v>0</v>
      </c>
    </row>
    <row r="20" spans="1:42" ht="21" customHeight="1">
      <c r="A20" s="3" t="s">
        <v>128</v>
      </c>
      <c r="B20" s="34">
        <v>72</v>
      </c>
      <c r="C20" s="35">
        <v>17</v>
      </c>
      <c r="D20" s="37">
        <v>0</v>
      </c>
      <c r="E20" s="35">
        <v>0</v>
      </c>
      <c r="F20" s="38">
        <v>0</v>
      </c>
      <c r="G20" s="34">
        <v>1</v>
      </c>
      <c r="H20" s="35">
        <v>0</v>
      </c>
      <c r="I20" s="35">
        <v>1</v>
      </c>
      <c r="J20" s="35">
        <v>1</v>
      </c>
      <c r="K20" s="36">
        <v>0</v>
      </c>
      <c r="L20" s="37">
        <v>3997</v>
      </c>
      <c r="M20" s="35">
        <v>440</v>
      </c>
      <c r="N20" s="35">
        <v>133</v>
      </c>
      <c r="O20" s="35">
        <v>0</v>
      </c>
      <c r="P20" s="35">
        <v>10</v>
      </c>
      <c r="Q20" s="35">
        <v>45</v>
      </c>
      <c r="R20" s="35">
        <v>38</v>
      </c>
      <c r="S20" s="38">
        <v>40</v>
      </c>
      <c r="T20" s="34">
        <v>515</v>
      </c>
      <c r="U20" s="35">
        <v>0</v>
      </c>
      <c r="V20" s="36">
        <v>11</v>
      </c>
      <c r="W20" s="37">
        <v>0</v>
      </c>
      <c r="X20" s="35">
        <v>0</v>
      </c>
      <c r="Y20" s="35">
        <v>0</v>
      </c>
      <c r="Z20" s="35">
        <v>0</v>
      </c>
      <c r="AA20" s="38">
        <v>0</v>
      </c>
      <c r="AB20" s="34">
        <v>0</v>
      </c>
      <c r="AC20" s="35">
        <v>0</v>
      </c>
      <c r="AD20" s="35">
        <v>0</v>
      </c>
      <c r="AE20" s="36">
        <v>0</v>
      </c>
      <c r="AF20" s="39">
        <v>7</v>
      </c>
      <c r="AG20" s="35">
        <v>0</v>
      </c>
      <c r="AH20" s="35">
        <v>240</v>
      </c>
      <c r="AI20" s="35">
        <v>0</v>
      </c>
      <c r="AJ20" s="35">
        <v>0</v>
      </c>
      <c r="AK20" s="35">
        <v>0</v>
      </c>
      <c r="AL20" s="35">
        <v>0</v>
      </c>
      <c r="AM20" s="38">
        <v>0</v>
      </c>
      <c r="AN20" s="34">
        <v>0</v>
      </c>
      <c r="AO20" s="35">
        <v>0</v>
      </c>
      <c r="AP20" s="38">
        <v>0</v>
      </c>
    </row>
    <row r="21" spans="1:42" ht="21.75" customHeight="1">
      <c r="A21" s="3" t="s">
        <v>129</v>
      </c>
      <c r="B21" s="34">
        <v>13</v>
      </c>
      <c r="C21" s="35">
        <v>2</v>
      </c>
      <c r="D21" s="37">
        <v>0</v>
      </c>
      <c r="E21" s="35">
        <v>0</v>
      </c>
      <c r="F21" s="38">
        <v>0</v>
      </c>
      <c r="G21" s="34">
        <v>0</v>
      </c>
      <c r="H21" s="35">
        <v>0</v>
      </c>
      <c r="I21" s="35">
        <v>0</v>
      </c>
      <c r="J21" s="35">
        <v>0</v>
      </c>
      <c r="K21" s="36">
        <v>0</v>
      </c>
      <c r="L21" s="37">
        <v>1310</v>
      </c>
      <c r="M21" s="35">
        <v>90</v>
      </c>
      <c r="N21" s="35">
        <v>20</v>
      </c>
      <c r="O21" s="35">
        <v>0</v>
      </c>
      <c r="P21" s="35">
        <v>0</v>
      </c>
      <c r="Q21" s="35">
        <v>10</v>
      </c>
      <c r="R21" s="35">
        <v>0</v>
      </c>
      <c r="S21" s="38">
        <v>10</v>
      </c>
      <c r="T21" s="34">
        <v>60</v>
      </c>
      <c r="U21" s="35">
        <v>0</v>
      </c>
      <c r="V21" s="36">
        <v>0</v>
      </c>
      <c r="W21" s="37">
        <v>0</v>
      </c>
      <c r="X21" s="35">
        <v>0</v>
      </c>
      <c r="Y21" s="35">
        <v>0</v>
      </c>
      <c r="Z21" s="35">
        <v>0</v>
      </c>
      <c r="AA21" s="38">
        <v>0</v>
      </c>
      <c r="AB21" s="34">
        <v>0</v>
      </c>
      <c r="AC21" s="35">
        <v>0</v>
      </c>
      <c r="AD21" s="35">
        <v>0</v>
      </c>
      <c r="AE21" s="36">
        <v>0</v>
      </c>
      <c r="AF21" s="39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8">
        <v>0</v>
      </c>
      <c r="AN21" s="34">
        <v>0</v>
      </c>
      <c r="AO21" s="35">
        <v>0</v>
      </c>
      <c r="AP21" s="38">
        <v>0</v>
      </c>
    </row>
    <row r="22" spans="1:42" ht="33" customHeight="1">
      <c r="A22" s="4" t="s">
        <v>130</v>
      </c>
      <c r="B22" s="34">
        <v>18</v>
      </c>
      <c r="C22" s="35">
        <v>5</v>
      </c>
      <c r="D22" s="37">
        <v>0</v>
      </c>
      <c r="E22" s="35">
        <v>0</v>
      </c>
      <c r="F22" s="38">
        <v>0</v>
      </c>
      <c r="G22" s="34">
        <v>0</v>
      </c>
      <c r="H22" s="35">
        <v>0</v>
      </c>
      <c r="I22" s="35">
        <v>0</v>
      </c>
      <c r="J22" s="35">
        <v>0</v>
      </c>
      <c r="K22" s="36">
        <v>0</v>
      </c>
      <c r="L22" s="37">
        <v>840</v>
      </c>
      <c r="M22" s="35">
        <v>10</v>
      </c>
      <c r="N22" s="35">
        <v>70</v>
      </c>
      <c r="O22" s="35">
        <v>0</v>
      </c>
      <c r="P22" s="35">
        <v>0</v>
      </c>
      <c r="Q22" s="35">
        <v>0</v>
      </c>
      <c r="R22" s="35">
        <v>70</v>
      </c>
      <c r="S22" s="38">
        <v>0</v>
      </c>
      <c r="T22" s="34">
        <v>0</v>
      </c>
      <c r="U22" s="35">
        <v>0</v>
      </c>
      <c r="V22" s="36">
        <v>0</v>
      </c>
      <c r="W22" s="37">
        <v>0</v>
      </c>
      <c r="X22" s="35">
        <v>0</v>
      </c>
      <c r="Y22" s="35">
        <v>0</v>
      </c>
      <c r="Z22" s="35">
        <v>0</v>
      </c>
      <c r="AA22" s="38">
        <v>0</v>
      </c>
      <c r="AB22" s="34">
        <v>0</v>
      </c>
      <c r="AC22" s="35">
        <v>0</v>
      </c>
      <c r="AD22" s="35">
        <v>0</v>
      </c>
      <c r="AE22" s="36">
        <v>0</v>
      </c>
      <c r="AF22" s="39">
        <v>1</v>
      </c>
      <c r="AG22" s="35">
        <v>0</v>
      </c>
      <c r="AH22" s="35">
        <v>20</v>
      </c>
      <c r="AI22" s="35">
        <v>0</v>
      </c>
      <c r="AJ22" s="35">
        <v>0</v>
      </c>
      <c r="AK22" s="35">
        <v>0</v>
      </c>
      <c r="AL22" s="35">
        <v>0</v>
      </c>
      <c r="AM22" s="38">
        <v>0</v>
      </c>
      <c r="AN22" s="34">
        <v>0</v>
      </c>
      <c r="AO22" s="35">
        <v>0</v>
      </c>
      <c r="AP22" s="38">
        <v>0</v>
      </c>
    </row>
    <row r="23" spans="1:42" ht="23.25" customHeight="1">
      <c r="A23" s="3" t="s">
        <v>131</v>
      </c>
      <c r="B23" s="34">
        <v>84</v>
      </c>
      <c r="C23" s="35">
        <v>14</v>
      </c>
      <c r="D23" s="37">
        <v>1</v>
      </c>
      <c r="E23" s="35">
        <v>0</v>
      </c>
      <c r="F23" s="38">
        <v>0</v>
      </c>
      <c r="G23" s="34">
        <v>0</v>
      </c>
      <c r="H23" s="35">
        <v>0</v>
      </c>
      <c r="I23" s="35">
        <v>0</v>
      </c>
      <c r="J23" s="35">
        <v>0</v>
      </c>
      <c r="K23" s="36">
        <v>0</v>
      </c>
      <c r="L23" s="37">
        <v>4101</v>
      </c>
      <c r="M23" s="35">
        <v>186</v>
      </c>
      <c r="N23" s="35">
        <v>113</v>
      </c>
      <c r="O23" s="35">
        <v>0</v>
      </c>
      <c r="P23" s="35">
        <v>9</v>
      </c>
      <c r="Q23" s="35">
        <v>15</v>
      </c>
      <c r="R23" s="35">
        <v>45</v>
      </c>
      <c r="S23" s="38">
        <v>44</v>
      </c>
      <c r="T23" s="34">
        <v>418</v>
      </c>
      <c r="U23" s="35">
        <v>0</v>
      </c>
      <c r="V23" s="36">
        <v>15</v>
      </c>
      <c r="W23" s="37">
        <v>0</v>
      </c>
      <c r="X23" s="35">
        <v>0</v>
      </c>
      <c r="Y23" s="35">
        <v>0</v>
      </c>
      <c r="Z23" s="35">
        <v>0</v>
      </c>
      <c r="AA23" s="38">
        <v>0</v>
      </c>
      <c r="AB23" s="34">
        <v>0</v>
      </c>
      <c r="AC23" s="35">
        <v>0</v>
      </c>
      <c r="AD23" s="35">
        <v>0</v>
      </c>
      <c r="AE23" s="36">
        <v>0</v>
      </c>
      <c r="AF23" s="39">
        <v>5</v>
      </c>
      <c r="AG23" s="35">
        <v>0</v>
      </c>
      <c r="AH23" s="35">
        <v>75</v>
      </c>
      <c r="AI23" s="35">
        <v>0</v>
      </c>
      <c r="AJ23" s="35">
        <v>0</v>
      </c>
      <c r="AK23" s="35">
        <v>0</v>
      </c>
      <c r="AL23" s="35">
        <v>0</v>
      </c>
      <c r="AM23" s="38">
        <v>0</v>
      </c>
      <c r="AN23" s="34">
        <v>0</v>
      </c>
      <c r="AO23" s="35">
        <v>0</v>
      </c>
      <c r="AP23" s="38">
        <v>0</v>
      </c>
    </row>
    <row r="24" spans="1:42" ht="31.5">
      <c r="A24" s="4" t="s">
        <v>132</v>
      </c>
      <c r="B24" s="34">
        <v>23</v>
      </c>
      <c r="C24" s="35">
        <v>8</v>
      </c>
      <c r="D24" s="37">
        <v>0</v>
      </c>
      <c r="E24" s="35">
        <v>0</v>
      </c>
      <c r="F24" s="38">
        <v>0</v>
      </c>
      <c r="G24" s="34">
        <v>0</v>
      </c>
      <c r="H24" s="35">
        <v>0</v>
      </c>
      <c r="I24" s="35">
        <v>0</v>
      </c>
      <c r="J24" s="35">
        <v>1</v>
      </c>
      <c r="K24" s="36">
        <v>0</v>
      </c>
      <c r="L24" s="37">
        <v>894</v>
      </c>
      <c r="M24" s="35">
        <v>228</v>
      </c>
      <c r="N24" s="35">
        <v>94</v>
      </c>
      <c r="O24" s="35">
        <v>0</v>
      </c>
      <c r="P24" s="35">
        <v>0</v>
      </c>
      <c r="Q24" s="35">
        <v>15</v>
      </c>
      <c r="R24" s="35">
        <v>41</v>
      </c>
      <c r="S24" s="38">
        <v>38</v>
      </c>
      <c r="T24" s="34">
        <v>322</v>
      </c>
      <c r="U24" s="35">
        <v>0</v>
      </c>
      <c r="V24" s="36">
        <v>4</v>
      </c>
      <c r="W24" s="37">
        <v>0</v>
      </c>
      <c r="X24" s="35">
        <v>0</v>
      </c>
      <c r="Y24" s="35">
        <v>0</v>
      </c>
      <c r="Z24" s="35">
        <v>0</v>
      </c>
      <c r="AA24" s="38">
        <v>0</v>
      </c>
      <c r="AB24" s="34">
        <v>0</v>
      </c>
      <c r="AC24" s="35">
        <v>0</v>
      </c>
      <c r="AD24" s="35">
        <v>0</v>
      </c>
      <c r="AE24" s="36">
        <v>0</v>
      </c>
      <c r="AF24" s="39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8">
        <v>0</v>
      </c>
      <c r="AN24" s="34">
        <v>0</v>
      </c>
      <c r="AO24" s="35">
        <v>0</v>
      </c>
      <c r="AP24" s="38">
        <v>0</v>
      </c>
    </row>
    <row r="25" spans="1:42" ht="33" customHeight="1">
      <c r="A25" s="4" t="s">
        <v>133</v>
      </c>
      <c r="B25" s="34">
        <v>15</v>
      </c>
      <c r="C25" s="35">
        <v>4</v>
      </c>
      <c r="D25" s="37">
        <v>0</v>
      </c>
      <c r="E25" s="35">
        <v>0</v>
      </c>
      <c r="F25" s="38">
        <v>0</v>
      </c>
      <c r="G25" s="34">
        <v>0</v>
      </c>
      <c r="H25" s="35">
        <v>0</v>
      </c>
      <c r="I25" s="35">
        <v>0</v>
      </c>
      <c r="J25" s="35">
        <v>0</v>
      </c>
      <c r="K25" s="36">
        <v>0</v>
      </c>
      <c r="L25" s="37">
        <v>721</v>
      </c>
      <c r="M25" s="35">
        <v>11</v>
      </c>
      <c r="N25" s="35">
        <v>27</v>
      </c>
      <c r="O25" s="35">
        <v>0</v>
      </c>
      <c r="P25" s="35">
        <v>0</v>
      </c>
      <c r="Q25" s="35">
        <v>13</v>
      </c>
      <c r="R25" s="35">
        <v>6</v>
      </c>
      <c r="S25" s="38">
        <v>8</v>
      </c>
      <c r="T25" s="34">
        <v>121</v>
      </c>
      <c r="U25" s="35">
        <v>0</v>
      </c>
      <c r="V25" s="36">
        <v>27</v>
      </c>
      <c r="W25" s="37">
        <v>0</v>
      </c>
      <c r="X25" s="35">
        <v>0</v>
      </c>
      <c r="Y25" s="35">
        <v>0</v>
      </c>
      <c r="Z25" s="35">
        <v>0</v>
      </c>
      <c r="AA25" s="38">
        <v>0</v>
      </c>
      <c r="AB25" s="34">
        <v>0</v>
      </c>
      <c r="AC25" s="35">
        <v>0</v>
      </c>
      <c r="AD25" s="35">
        <v>0</v>
      </c>
      <c r="AE25" s="36">
        <v>0</v>
      </c>
      <c r="AF25" s="39">
        <v>1</v>
      </c>
      <c r="AG25" s="35">
        <v>0</v>
      </c>
      <c r="AH25" s="35">
        <v>70</v>
      </c>
      <c r="AI25" s="35">
        <v>0</v>
      </c>
      <c r="AJ25" s="35">
        <v>0</v>
      </c>
      <c r="AK25" s="35">
        <v>0</v>
      </c>
      <c r="AL25" s="35">
        <v>0</v>
      </c>
      <c r="AM25" s="38">
        <v>0</v>
      </c>
      <c r="AN25" s="34">
        <v>0</v>
      </c>
      <c r="AO25" s="35">
        <v>0</v>
      </c>
      <c r="AP25" s="38">
        <v>0</v>
      </c>
    </row>
    <row r="26" spans="1:42" ht="31.5">
      <c r="A26" s="4" t="s">
        <v>134</v>
      </c>
      <c r="B26" s="34">
        <v>28</v>
      </c>
      <c r="C26" s="35">
        <v>2</v>
      </c>
      <c r="D26" s="37">
        <v>0</v>
      </c>
      <c r="E26" s="35">
        <v>0</v>
      </c>
      <c r="F26" s="38">
        <v>0</v>
      </c>
      <c r="G26" s="34">
        <v>0</v>
      </c>
      <c r="H26" s="35">
        <v>0</v>
      </c>
      <c r="I26" s="35">
        <v>0</v>
      </c>
      <c r="J26" s="35">
        <v>0</v>
      </c>
      <c r="K26" s="36">
        <v>0</v>
      </c>
      <c r="L26" s="37">
        <v>1235</v>
      </c>
      <c r="M26" s="35">
        <v>80</v>
      </c>
      <c r="N26" s="35">
        <v>26</v>
      </c>
      <c r="O26" s="35">
        <v>0</v>
      </c>
      <c r="P26" s="35">
        <v>0</v>
      </c>
      <c r="Q26" s="35">
        <v>0</v>
      </c>
      <c r="R26" s="35">
        <v>15</v>
      </c>
      <c r="S26" s="38">
        <v>11</v>
      </c>
      <c r="T26" s="34">
        <v>120</v>
      </c>
      <c r="U26" s="35">
        <v>0</v>
      </c>
      <c r="V26" s="36">
        <v>0</v>
      </c>
      <c r="W26" s="37">
        <v>0</v>
      </c>
      <c r="X26" s="35">
        <v>0</v>
      </c>
      <c r="Y26" s="35">
        <v>0</v>
      </c>
      <c r="Z26" s="35">
        <v>0</v>
      </c>
      <c r="AA26" s="38">
        <v>0</v>
      </c>
      <c r="AB26" s="34">
        <v>0</v>
      </c>
      <c r="AC26" s="35">
        <v>0</v>
      </c>
      <c r="AD26" s="35">
        <v>0</v>
      </c>
      <c r="AE26" s="36">
        <v>0</v>
      </c>
      <c r="AF26" s="39">
        <v>1</v>
      </c>
      <c r="AG26" s="35">
        <v>0</v>
      </c>
      <c r="AH26" s="35">
        <v>100</v>
      </c>
      <c r="AI26" s="35">
        <v>0</v>
      </c>
      <c r="AJ26" s="35">
        <v>0</v>
      </c>
      <c r="AK26" s="35">
        <v>0</v>
      </c>
      <c r="AL26" s="35">
        <v>0</v>
      </c>
      <c r="AM26" s="38">
        <v>0</v>
      </c>
      <c r="AN26" s="34">
        <v>0</v>
      </c>
      <c r="AO26" s="35">
        <v>0</v>
      </c>
      <c r="AP26" s="38">
        <v>0</v>
      </c>
    </row>
    <row r="27" spans="1:42" ht="18" customHeight="1">
      <c r="A27" s="3" t="s">
        <v>135</v>
      </c>
      <c r="B27" s="34">
        <v>23</v>
      </c>
      <c r="C27" s="35">
        <v>2</v>
      </c>
      <c r="D27" s="37">
        <v>0</v>
      </c>
      <c r="E27" s="35">
        <v>0</v>
      </c>
      <c r="F27" s="38">
        <v>0</v>
      </c>
      <c r="G27" s="34">
        <v>0</v>
      </c>
      <c r="H27" s="35">
        <v>0</v>
      </c>
      <c r="I27" s="35">
        <v>0</v>
      </c>
      <c r="J27" s="35">
        <v>0</v>
      </c>
      <c r="K27" s="36">
        <v>0</v>
      </c>
      <c r="L27" s="37">
        <v>1730</v>
      </c>
      <c r="M27" s="35">
        <v>0</v>
      </c>
      <c r="N27" s="35">
        <v>20</v>
      </c>
      <c r="O27" s="35">
        <v>0</v>
      </c>
      <c r="P27" s="35">
        <v>12</v>
      </c>
      <c r="Q27" s="35">
        <v>0</v>
      </c>
      <c r="R27" s="35">
        <v>8</v>
      </c>
      <c r="S27" s="38">
        <v>0</v>
      </c>
      <c r="T27" s="34">
        <v>158</v>
      </c>
      <c r="U27" s="35">
        <v>0</v>
      </c>
      <c r="V27" s="36">
        <v>0</v>
      </c>
      <c r="W27" s="37">
        <v>0</v>
      </c>
      <c r="X27" s="35">
        <v>0</v>
      </c>
      <c r="Y27" s="35">
        <v>0</v>
      </c>
      <c r="Z27" s="35">
        <v>0</v>
      </c>
      <c r="AA27" s="38">
        <v>0</v>
      </c>
      <c r="AB27" s="34">
        <v>0</v>
      </c>
      <c r="AC27" s="35">
        <v>0</v>
      </c>
      <c r="AD27" s="35">
        <v>0</v>
      </c>
      <c r="AE27" s="36">
        <v>0</v>
      </c>
      <c r="AF27" s="39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8">
        <v>0</v>
      </c>
      <c r="AN27" s="34">
        <v>0</v>
      </c>
      <c r="AO27" s="35">
        <v>0</v>
      </c>
      <c r="AP27" s="38">
        <v>0</v>
      </c>
    </row>
    <row r="28" spans="1:42" ht="35.25" customHeight="1" thickBot="1">
      <c r="A28" s="47" t="s">
        <v>136</v>
      </c>
      <c r="B28" s="72">
        <v>32</v>
      </c>
      <c r="C28" s="73">
        <v>9</v>
      </c>
      <c r="D28" s="75">
        <v>0</v>
      </c>
      <c r="E28" s="73">
        <v>0</v>
      </c>
      <c r="F28" s="76">
        <v>0</v>
      </c>
      <c r="G28" s="72">
        <v>0</v>
      </c>
      <c r="H28" s="73">
        <v>0</v>
      </c>
      <c r="I28" s="73">
        <v>0</v>
      </c>
      <c r="J28" s="73">
        <v>0</v>
      </c>
      <c r="K28" s="74">
        <v>0</v>
      </c>
      <c r="L28" s="75">
        <v>3235</v>
      </c>
      <c r="M28" s="73">
        <v>490</v>
      </c>
      <c r="N28" s="73">
        <v>86</v>
      </c>
      <c r="O28" s="73">
        <v>0</v>
      </c>
      <c r="P28" s="73">
        <v>0</v>
      </c>
      <c r="Q28" s="73">
        <v>29</v>
      </c>
      <c r="R28" s="73">
        <v>20</v>
      </c>
      <c r="S28" s="76">
        <v>46</v>
      </c>
      <c r="T28" s="72">
        <v>108</v>
      </c>
      <c r="U28" s="73">
        <v>23</v>
      </c>
      <c r="V28" s="74">
        <v>0</v>
      </c>
      <c r="W28" s="75">
        <v>0</v>
      </c>
      <c r="X28" s="73">
        <v>0</v>
      </c>
      <c r="Y28" s="73">
        <v>0</v>
      </c>
      <c r="Z28" s="73">
        <v>0</v>
      </c>
      <c r="AA28" s="76">
        <v>0</v>
      </c>
      <c r="AB28" s="72">
        <v>0</v>
      </c>
      <c r="AC28" s="73">
        <v>0</v>
      </c>
      <c r="AD28" s="73">
        <v>0</v>
      </c>
      <c r="AE28" s="74">
        <v>0</v>
      </c>
      <c r="AF28" s="77">
        <v>8</v>
      </c>
      <c r="AG28" s="42">
        <v>0</v>
      </c>
      <c r="AH28" s="42">
        <v>185</v>
      </c>
      <c r="AI28" s="42">
        <v>0</v>
      </c>
      <c r="AJ28" s="42">
        <v>0</v>
      </c>
      <c r="AK28" s="42">
        <v>0</v>
      </c>
      <c r="AL28" s="42">
        <v>0</v>
      </c>
      <c r="AM28" s="45">
        <v>0</v>
      </c>
      <c r="AN28" s="41">
        <v>0</v>
      </c>
      <c r="AO28" s="42">
        <v>0</v>
      </c>
      <c r="AP28" s="45">
        <v>0</v>
      </c>
    </row>
    <row r="29" spans="1:42" ht="29.25" customHeight="1" thickBot="1" thickTop="1">
      <c r="A29" s="78" t="s">
        <v>32</v>
      </c>
      <c r="B29" s="50">
        <f>SUM(B7:B28)</f>
        <v>1295</v>
      </c>
      <c r="C29" s="50">
        <f>SUM(C7:C28)</f>
        <v>274</v>
      </c>
      <c r="D29" s="52">
        <f>SUM(D7:D28)</f>
        <v>7</v>
      </c>
      <c r="E29" s="50">
        <f>SUM(E7:E28)</f>
        <v>0</v>
      </c>
      <c r="F29" s="53">
        <f>SUM(F7:F28)</f>
        <v>1</v>
      </c>
      <c r="G29" s="49">
        <v>5</v>
      </c>
      <c r="H29" s="50">
        <v>1</v>
      </c>
      <c r="I29" s="50">
        <v>1</v>
      </c>
      <c r="J29" s="50">
        <v>3</v>
      </c>
      <c r="K29" s="51">
        <f aca="true" t="shared" si="0" ref="K29:V29">SUM(K7:K28)</f>
        <v>3</v>
      </c>
      <c r="L29" s="52">
        <f t="shared" si="0"/>
        <v>81786</v>
      </c>
      <c r="M29" s="50">
        <f t="shared" si="0"/>
        <v>6639</v>
      </c>
      <c r="N29" s="50">
        <f t="shared" si="0"/>
        <v>3041</v>
      </c>
      <c r="O29" s="50">
        <f t="shared" si="0"/>
        <v>41</v>
      </c>
      <c r="P29" s="50">
        <f t="shared" si="0"/>
        <v>190</v>
      </c>
      <c r="Q29" s="50">
        <f t="shared" si="0"/>
        <v>902</v>
      </c>
      <c r="R29" s="50">
        <f t="shared" si="0"/>
        <v>1033</v>
      </c>
      <c r="S29" s="53">
        <f t="shared" si="0"/>
        <v>900</v>
      </c>
      <c r="T29" s="49">
        <f t="shared" si="0"/>
        <v>9363</v>
      </c>
      <c r="U29" s="50">
        <f t="shared" si="0"/>
        <v>141</v>
      </c>
      <c r="V29" s="51">
        <f t="shared" si="0"/>
        <v>311</v>
      </c>
      <c r="W29" s="52">
        <f aca="true" t="shared" si="1" ref="W29:AP29">SUM(W7:W28)</f>
        <v>0</v>
      </c>
      <c r="X29" s="50">
        <f t="shared" si="1"/>
        <v>57</v>
      </c>
      <c r="Y29" s="50">
        <f t="shared" si="1"/>
        <v>0</v>
      </c>
      <c r="Z29" s="50">
        <f t="shared" si="1"/>
        <v>0</v>
      </c>
      <c r="AA29" s="53">
        <f t="shared" si="1"/>
        <v>0</v>
      </c>
      <c r="AB29" s="49">
        <f t="shared" si="1"/>
        <v>0</v>
      </c>
      <c r="AC29" s="50">
        <f t="shared" si="1"/>
        <v>0</v>
      </c>
      <c r="AD29" s="50">
        <f t="shared" si="1"/>
        <v>0</v>
      </c>
      <c r="AE29" s="51">
        <f t="shared" si="1"/>
        <v>0</v>
      </c>
      <c r="AF29" s="54">
        <f t="shared" si="1"/>
        <v>79</v>
      </c>
      <c r="AG29" s="50">
        <f t="shared" si="1"/>
        <v>1</v>
      </c>
      <c r="AH29" s="50">
        <f t="shared" si="1"/>
        <v>2412</v>
      </c>
      <c r="AI29" s="50">
        <f t="shared" si="1"/>
        <v>70</v>
      </c>
      <c r="AJ29" s="50">
        <f t="shared" si="1"/>
        <v>0</v>
      </c>
      <c r="AK29" s="50">
        <f t="shared" si="1"/>
        <v>25</v>
      </c>
      <c r="AL29" s="50">
        <f t="shared" si="1"/>
        <v>0</v>
      </c>
      <c r="AM29" s="53">
        <f t="shared" si="1"/>
        <v>1</v>
      </c>
      <c r="AN29" s="51">
        <f t="shared" si="1"/>
        <v>0</v>
      </c>
      <c r="AO29" s="50">
        <f t="shared" si="1"/>
        <v>0</v>
      </c>
      <c r="AP29" s="83">
        <f t="shared" si="1"/>
        <v>0</v>
      </c>
    </row>
    <row r="30" spans="1:42" ht="12" customHeight="1" thickTop="1">
      <c r="A30" s="79"/>
      <c r="B30" s="80"/>
      <c r="C30" s="80"/>
      <c r="D30" s="80"/>
      <c r="E30" s="80"/>
      <c r="F30" s="105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</row>
    <row r="31" ht="15.75">
      <c r="A31" s="14" t="s">
        <v>48</v>
      </c>
    </row>
    <row r="32" spans="1:10" ht="12.75">
      <c r="A32" t="s">
        <v>49</v>
      </c>
      <c r="J32" t="s">
        <v>50</v>
      </c>
    </row>
    <row r="33" spans="1:10" ht="12.75">
      <c r="A33" t="s">
        <v>51</v>
      </c>
      <c r="J33" t="s">
        <v>52</v>
      </c>
    </row>
    <row r="34" spans="1:10" ht="12.75">
      <c r="A34" t="s">
        <v>53</v>
      </c>
      <c r="J34" t="s">
        <v>54</v>
      </c>
    </row>
    <row r="35" spans="1:10" ht="12.75">
      <c r="A35" t="s">
        <v>55</v>
      </c>
      <c r="J35" t="s">
        <v>56</v>
      </c>
    </row>
  </sheetData>
  <mergeCells count="13">
    <mergeCell ref="AB5:AE5"/>
    <mergeCell ref="AF5:AM5"/>
    <mergeCell ref="AN5:AP5"/>
    <mergeCell ref="G5:K5"/>
    <mergeCell ref="L5:S5"/>
    <mergeCell ref="T5:V5"/>
    <mergeCell ref="A1:AP1"/>
    <mergeCell ref="A2:AP2"/>
    <mergeCell ref="A5:A6"/>
    <mergeCell ref="B5:B6"/>
    <mergeCell ref="C5:C6"/>
    <mergeCell ref="D5:F5"/>
    <mergeCell ref="W5:AA5"/>
  </mergeCells>
  <printOptions horizontalCentered="1"/>
  <pageMargins left="0" right="0.1968503937007874" top="0.1968503937007874" bottom="0.1968503937007874" header="0.31496062992125984" footer="0.31496062992125984"/>
  <pageSetup horizontalDpi="1200" verticalDpi="12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P40"/>
  <sheetViews>
    <sheetView zoomScale="75" zoomScaleNormal="75" workbookViewId="0" topLeftCell="A20">
      <selection activeCell="D4" sqref="D1:D16384"/>
    </sheetView>
  </sheetViews>
  <sheetFormatPr defaultColWidth="9.00390625" defaultRowHeight="12.75"/>
  <cols>
    <col min="1" max="1" width="19.375" style="0" customWidth="1"/>
    <col min="2" max="2" width="7.25390625" style="0" customWidth="1"/>
    <col min="3" max="3" width="5.375" style="0" customWidth="1"/>
    <col min="4" max="4" width="5.75390625" style="0" customWidth="1"/>
    <col min="5" max="5" width="5.375" style="0" customWidth="1"/>
    <col min="6" max="6" width="6.25390625" style="0" customWidth="1"/>
    <col min="7" max="7" width="5.75390625" style="0" customWidth="1"/>
    <col min="8" max="8" width="4.875" style="0" customWidth="1"/>
    <col min="9" max="10" width="4.75390625" style="0" customWidth="1"/>
    <col min="11" max="11" width="5.125" style="0" customWidth="1"/>
    <col min="12" max="12" width="7.25390625" style="0" customWidth="1"/>
    <col min="13" max="22" width="5.75390625" style="0" customWidth="1"/>
    <col min="23" max="23" width="5.25390625" style="0" customWidth="1"/>
    <col min="24" max="24" width="4.75390625" style="0" customWidth="1"/>
    <col min="25" max="25" width="4.875" style="0" customWidth="1"/>
    <col min="26" max="26" width="4.625" style="0" customWidth="1"/>
    <col min="27" max="27" width="4.125" style="0" customWidth="1"/>
    <col min="28" max="28" width="4.625" style="0" customWidth="1"/>
    <col min="29" max="29" width="4.00390625" style="0" customWidth="1"/>
    <col min="30" max="30" width="6.00390625" style="0" customWidth="1"/>
    <col min="31" max="31" width="5.00390625" style="0" customWidth="1"/>
    <col min="32" max="32" width="5.125" style="0" customWidth="1"/>
    <col min="33" max="33" width="5.875" style="0" customWidth="1"/>
    <col min="34" max="34" width="7.00390625" style="0" customWidth="1"/>
    <col min="35" max="35" width="5.25390625" style="0" customWidth="1"/>
    <col min="36" max="36" width="5.75390625" style="0" customWidth="1"/>
    <col min="37" max="37" width="4.75390625" style="0" customWidth="1"/>
    <col min="38" max="38" width="5.00390625" style="0" customWidth="1"/>
    <col min="39" max="39" width="6.25390625" style="0" customWidth="1"/>
    <col min="40" max="41" width="5.25390625" style="0" customWidth="1"/>
    <col min="42" max="42" width="5.875" style="0" customWidth="1"/>
  </cols>
  <sheetData>
    <row r="2" spans="1:42" ht="20.25">
      <c r="A2" s="134" t="s">
        <v>60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1:42" ht="18.75">
      <c r="A3" s="136" t="s">
        <v>137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</row>
    <row r="4" spans="1:32" ht="18.75">
      <c r="A4" s="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="22" customFormat="1" ht="12.75" thickBot="1"/>
    <row r="6" spans="1:42" ht="24" customHeight="1" thickBot="1" thickTop="1">
      <c r="A6" s="137" t="s">
        <v>138</v>
      </c>
      <c r="B6" s="139" t="s">
        <v>0</v>
      </c>
      <c r="C6" s="148" t="s">
        <v>1</v>
      </c>
      <c r="D6" s="141" t="s">
        <v>33</v>
      </c>
      <c r="E6" s="142"/>
      <c r="F6" s="143"/>
      <c r="G6" s="141" t="s">
        <v>7</v>
      </c>
      <c r="H6" s="142"/>
      <c r="I6" s="142"/>
      <c r="J6" s="142"/>
      <c r="K6" s="144"/>
      <c r="L6" s="150" t="s">
        <v>211</v>
      </c>
      <c r="M6" s="151"/>
      <c r="N6" s="151"/>
      <c r="O6" s="151"/>
      <c r="P6" s="151"/>
      <c r="Q6" s="151"/>
      <c r="R6" s="151"/>
      <c r="S6" s="152"/>
      <c r="T6" s="146" t="s">
        <v>8</v>
      </c>
      <c r="U6" s="147"/>
      <c r="V6" s="147"/>
      <c r="W6" s="145" t="s">
        <v>58</v>
      </c>
      <c r="X6" s="145"/>
      <c r="Y6" s="145"/>
      <c r="Z6" s="145"/>
      <c r="AA6" s="145"/>
      <c r="AB6" s="145" t="s">
        <v>9</v>
      </c>
      <c r="AC6" s="145"/>
      <c r="AD6" s="145"/>
      <c r="AE6" s="145"/>
      <c r="AF6" s="146" t="s">
        <v>59</v>
      </c>
      <c r="AG6" s="147"/>
      <c r="AH6" s="147"/>
      <c r="AI6" s="147"/>
      <c r="AJ6" s="147"/>
      <c r="AK6" s="147"/>
      <c r="AL6" s="147"/>
      <c r="AM6" s="147"/>
      <c r="AN6" s="145" t="s">
        <v>29</v>
      </c>
      <c r="AO6" s="145"/>
      <c r="AP6" s="145"/>
    </row>
    <row r="7" spans="1:42" ht="161.25" customHeight="1" thickBot="1" thickTop="1">
      <c r="A7" s="153"/>
      <c r="B7" s="140"/>
      <c r="C7" s="149"/>
      <c r="D7" s="9" t="s">
        <v>34</v>
      </c>
      <c r="E7" s="9" t="s">
        <v>35</v>
      </c>
      <c r="F7" s="9" t="s">
        <v>36</v>
      </c>
      <c r="G7" s="8" t="s">
        <v>61</v>
      </c>
      <c r="H7" s="8" t="s">
        <v>37</v>
      </c>
      <c r="I7" s="8" t="s">
        <v>38</v>
      </c>
      <c r="J7" s="8" t="s">
        <v>5</v>
      </c>
      <c r="K7" s="133" t="s">
        <v>39</v>
      </c>
      <c r="L7" s="8" t="s">
        <v>6</v>
      </c>
      <c r="M7" s="8" t="s">
        <v>40</v>
      </c>
      <c r="N7" s="8" t="s">
        <v>57</v>
      </c>
      <c r="O7" s="8" t="s">
        <v>40</v>
      </c>
      <c r="P7" s="8" t="s">
        <v>41</v>
      </c>
      <c r="Q7" s="8" t="s">
        <v>42</v>
      </c>
      <c r="R7" s="8" t="s">
        <v>43</v>
      </c>
      <c r="S7" s="20" t="s">
        <v>44</v>
      </c>
      <c r="T7" s="10" t="s">
        <v>45</v>
      </c>
      <c r="U7" s="10" t="s">
        <v>2</v>
      </c>
      <c r="V7" s="10" t="s">
        <v>16</v>
      </c>
      <c r="W7" s="11" t="s">
        <v>10</v>
      </c>
      <c r="X7" s="10" t="s">
        <v>212</v>
      </c>
      <c r="Y7" s="10" t="s">
        <v>11</v>
      </c>
      <c r="Z7" s="10" t="s">
        <v>12</v>
      </c>
      <c r="AA7" s="12" t="s">
        <v>13</v>
      </c>
      <c r="AB7" s="12" t="s">
        <v>212</v>
      </c>
      <c r="AC7" s="10" t="s">
        <v>14</v>
      </c>
      <c r="AD7" s="10" t="s">
        <v>3</v>
      </c>
      <c r="AE7" s="13" t="s">
        <v>15</v>
      </c>
      <c r="AF7" s="12" t="s">
        <v>213</v>
      </c>
      <c r="AG7" s="13" t="s">
        <v>214</v>
      </c>
      <c r="AH7" s="13" t="s">
        <v>4</v>
      </c>
      <c r="AI7" s="13" t="s">
        <v>41</v>
      </c>
      <c r="AJ7" s="13" t="s">
        <v>46</v>
      </c>
      <c r="AK7" s="13" t="s">
        <v>43</v>
      </c>
      <c r="AL7" s="13" t="s">
        <v>47</v>
      </c>
      <c r="AM7" s="13" t="s">
        <v>215</v>
      </c>
      <c r="AN7" s="12" t="s">
        <v>212</v>
      </c>
      <c r="AO7" s="12" t="s">
        <v>30</v>
      </c>
      <c r="AP7" s="12" t="s">
        <v>31</v>
      </c>
    </row>
    <row r="8" spans="1:42" ht="33.75" customHeight="1" thickTop="1">
      <c r="A8" s="55" t="s">
        <v>139</v>
      </c>
      <c r="B8" s="33">
        <v>565</v>
      </c>
      <c r="C8" s="29">
        <v>263</v>
      </c>
      <c r="D8" s="69">
        <v>23</v>
      </c>
      <c r="E8" s="29">
        <v>0</v>
      </c>
      <c r="F8" s="32">
        <v>8</v>
      </c>
      <c r="G8" s="33">
        <v>1</v>
      </c>
      <c r="H8" s="29">
        <v>2</v>
      </c>
      <c r="I8" s="29">
        <v>2</v>
      </c>
      <c r="J8" s="29">
        <v>3</v>
      </c>
      <c r="K8" s="30">
        <v>0</v>
      </c>
      <c r="L8" s="69">
        <v>9370</v>
      </c>
      <c r="M8" s="29">
        <v>932</v>
      </c>
      <c r="N8" s="29">
        <v>691</v>
      </c>
      <c r="O8" s="29">
        <v>53</v>
      </c>
      <c r="P8" s="29">
        <v>268</v>
      </c>
      <c r="Q8" s="29">
        <v>741</v>
      </c>
      <c r="R8" s="29">
        <v>1170</v>
      </c>
      <c r="S8" s="32">
        <v>374</v>
      </c>
      <c r="T8" s="33">
        <v>2701</v>
      </c>
      <c r="U8" s="29">
        <v>27</v>
      </c>
      <c r="V8" s="30">
        <v>244</v>
      </c>
      <c r="W8" s="69">
        <v>0</v>
      </c>
      <c r="X8" s="29">
        <v>14</v>
      </c>
      <c r="Y8" s="29">
        <v>0</v>
      </c>
      <c r="Z8" s="29">
        <v>0</v>
      </c>
      <c r="AA8" s="30">
        <v>0</v>
      </c>
      <c r="AB8" s="69">
        <v>0</v>
      </c>
      <c r="AC8" s="29">
        <v>0</v>
      </c>
      <c r="AD8" s="29">
        <v>0</v>
      </c>
      <c r="AE8" s="32">
        <v>0</v>
      </c>
      <c r="AF8" s="106">
        <v>3</v>
      </c>
      <c r="AG8" s="29">
        <v>3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30">
        <v>0</v>
      </c>
      <c r="AN8" s="69">
        <v>0</v>
      </c>
      <c r="AO8" s="29">
        <v>0</v>
      </c>
      <c r="AP8" s="32">
        <v>0</v>
      </c>
    </row>
    <row r="9" spans="1:42" ht="37.5" customHeight="1">
      <c r="A9" s="4" t="s">
        <v>140</v>
      </c>
      <c r="B9" s="34">
        <v>115</v>
      </c>
      <c r="C9" s="35">
        <v>49</v>
      </c>
      <c r="D9" s="37">
        <v>4</v>
      </c>
      <c r="E9" s="35">
        <v>0</v>
      </c>
      <c r="F9" s="38">
        <v>0</v>
      </c>
      <c r="G9" s="34">
        <v>0</v>
      </c>
      <c r="H9" s="35">
        <v>1</v>
      </c>
      <c r="I9" s="35">
        <v>0</v>
      </c>
      <c r="J9" s="35">
        <v>0</v>
      </c>
      <c r="K9" s="36">
        <v>1</v>
      </c>
      <c r="L9" s="37">
        <v>1045</v>
      </c>
      <c r="M9" s="35">
        <v>100</v>
      </c>
      <c r="N9" s="35">
        <v>84</v>
      </c>
      <c r="O9" s="35">
        <v>0</v>
      </c>
      <c r="P9" s="35">
        <v>52</v>
      </c>
      <c r="Q9" s="35">
        <v>113</v>
      </c>
      <c r="R9" s="35">
        <v>244</v>
      </c>
      <c r="S9" s="38">
        <v>176</v>
      </c>
      <c r="T9" s="34">
        <v>1015</v>
      </c>
      <c r="U9" s="35">
        <v>29</v>
      </c>
      <c r="V9" s="36">
        <v>99</v>
      </c>
      <c r="W9" s="37">
        <v>0</v>
      </c>
      <c r="X9" s="35">
        <v>0</v>
      </c>
      <c r="Y9" s="35">
        <v>0</v>
      </c>
      <c r="Z9" s="35">
        <v>0</v>
      </c>
      <c r="AA9" s="36">
        <v>0</v>
      </c>
      <c r="AB9" s="37">
        <v>0</v>
      </c>
      <c r="AC9" s="35">
        <v>0</v>
      </c>
      <c r="AD9" s="35">
        <v>0</v>
      </c>
      <c r="AE9" s="38">
        <v>0</v>
      </c>
      <c r="AF9" s="107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6">
        <v>0</v>
      </c>
      <c r="AN9" s="37">
        <v>0</v>
      </c>
      <c r="AO9" s="35">
        <v>0</v>
      </c>
      <c r="AP9" s="38">
        <v>0</v>
      </c>
    </row>
    <row r="10" spans="1:42" ht="36.75" customHeight="1">
      <c r="A10" s="4" t="s">
        <v>141</v>
      </c>
      <c r="B10" s="34">
        <v>46</v>
      </c>
      <c r="C10" s="35">
        <v>22</v>
      </c>
      <c r="D10" s="37">
        <v>1</v>
      </c>
      <c r="E10" s="35">
        <v>0</v>
      </c>
      <c r="F10" s="38">
        <v>0</v>
      </c>
      <c r="G10" s="34">
        <v>0</v>
      </c>
      <c r="H10" s="35">
        <v>0</v>
      </c>
      <c r="I10" s="35">
        <v>0</v>
      </c>
      <c r="J10" s="35">
        <v>0</v>
      </c>
      <c r="K10" s="36">
        <v>0</v>
      </c>
      <c r="L10" s="37">
        <v>808</v>
      </c>
      <c r="M10" s="35">
        <v>30</v>
      </c>
      <c r="N10" s="35">
        <v>26</v>
      </c>
      <c r="O10" s="35">
        <v>0</v>
      </c>
      <c r="P10" s="35">
        <v>20</v>
      </c>
      <c r="Q10" s="35">
        <v>58</v>
      </c>
      <c r="R10" s="35">
        <v>77</v>
      </c>
      <c r="S10" s="38">
        <v>65</v>
      </c>
      <c r="T10" s="34">
        <v>220</v>
      </c>
      <c r="U10" s="35">
        <v>10</v>
      </c>
      <c r="V10" s="36">
        <v>0</v>
      </c>
      <c r="W10" s="37">
        <v>0</v>
      </c>
      <c r="X10" s="35">
        <v>0</v>
      </c>
      <c r="Y10" s="35">
        <v>0</v>
      </c>
      <c r="Z10" s="35">
        <v>0</v>
      </c>
      <c r="AA10" s="36">
        <v>0</v>
      </c>
      <c r="AB10" s="37">
        <v>0</v>
      </c>
      <c r="AC10" s="35">
        <v>0</v>
      </c>
      <c r="AD10" s="35">
        <v>0</v>
      </c>
      <c r="AE10" s="38">
        <v>0</v>
      </c>
      <c r="AF10" s="107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6">
        <v>0</v>
      </c>
      <c r="AN10" s="37">
        <v>0</v>
      </c>
      <c r="AO10" s="35">
        <v>0</v>
      </c>
      <c r="AP10" s="38">
        <v>0</v>
      </c>
    </row>
    <row r="11" spans="1:42" ht="36" customHeight="1">
      <c r="A11" s="4" t="s">
        <v>142</v>
      </c>
      <c r="B11" s="34">
        <v>19</v>
      </c>
      <c r="C11" s="35">
        <v>10</v>
      </c>
      <c r="D11" s="37">
        <v>0</v>
      </c>
      <c r="E11" s="35">
        <v>0</v>
      </c>
      <c r="F11" s="38">
        <v>0</v>
      </c>
      <c r="G11" s="34">
        <v>0</v>
      </c>
      <c r="H11" s="35">
        <v>0</v>
      </c>
      <c r="I11" s="35">
        <v>0</v>
      </c>
      <c r="J11" s="35">
        <v>0</v>
      </c>
      <c r="K11" s="36">
        <v>0</v>
      </c>
      <c r="L11" s="37">
        <v>360</v>
      </c>
      <c r="M11" s="35">
        <v>5</v>
      </c>
      <c r="N11" s="35">
        <v>0</v>
      </c>
      <c r="O11" s="35">
        <v>0</v>
      </c>
      <c r="P11" s="35">
        <v>12</v>
      </c>
      <c r="Q11" s="35">
        <v>10</v>
      </c>
      <c r="R11" s="35">
        <v>80</v>
      </c>
      <c r="S11" s="38">
        <v>17</v>
      </c>
      <c r="T11" s="34">
        <v>85</v>
      </c>
      <c r="U11" s="35">
        <v>0</v>
      </c>
      <c r="V11" s="36">
        <v>0</v>
      </c>
      <c r="W11" s="37">
        <v>0</v>
      </c>
      <c r="X11" s="35">
        <v>0</v>
      </c>
      <c r="Y11" s="35">
        <v>0</v>
      </c>
      <c r="Z11" s="35">
        <v>0</v>
      </c>
      <c r="AA11" s="36">
        <v>0</v>
      </c>
      <c r="AB11" s="37">
        <v>0</v>
      </c>
      <c r="AC11" s="35">
        <v>0</v>
      </c>
      <c r="AD11" s="35">
        <v>0</v>
      </c>
      <c r="AE11" s="38">
        <v>0</v>
      </c>
      <c r="AF11" s="107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6">
        <v>0</v>
      </c>
      <c r="AN11" s="37">
        <v>0</v>
      </c>
      <c r="AO11" s="35">
        <v>0</v>
      </c>
      <c r="AP11" s="38">
        <v>0</v>
      </c>
    </row>
    <row r="12" spans="1:42" ht="27.75" customHeight="1">
      <c r="A12" s="4" t="s">
        <v>143</v>
      </c>
      <c r="B12" s="34">
        <v>78</v>
      </c>
      <c r="C12" s="35">
        <v>45</v>
      </c>
      <c r="D12" s="37">
        <v>2</v>
      </c>
      <c r="E12" s="35">
        <v>0</v>
      </c>
      <c r="F12" s="38">
        <v>0</v>
      </c>
      <c r="G12" s="34">
        <v>0</v>
      </c>
      <c r="H12" s="35">
        <v>1</v>
      </c>
      <c r="I12" s="35">
        <v>0</v>
      </c>
      <c r="J12" s="35">
        <v>0</v>
      </c>
      <c r="K12" s="36">
        <v>1</v>
      </c>
      <c r="L12" s="37">
        <f>2471-342</f>
        <v>2129</v>
      </c>
      <c r="M12" s="35">
        <v>1044</v>
      </c>
      <c r="N12" s="35">
        <v>146</v>
      </c>
      <c r="O12" s="35">
        <v>0</v>
      </c>
      <c r="P12" s="35">
        <v>51</v>
      </c>
      <c r="Q12" s="35">
        <v>1078</v>
      </c>
      <c r="R12" s="35">
        <v>197</v>
      </c>
      <c r="S12" s="38">
        <v>180</v>
      </c>
      <c r="T12" s="34">
        <v>380</v>
      </c>
      <c r="U12" s="35">
        <v>0</v>
      </c>
      <c r="V12" s="36">
        <v>93</v>
      </c>
      <c r="W12" s="37">
        <v>0</v>
      </c>
      <c r="X12" s="35">
        <v>0</v>
      </c>
      <c r="Y12" s="35">
        <v>0</v>
      </c>
      <c r="Z12" s="35">
        <v>0</v>
      </c>
      <c r="AA12" s="36">
        <v>0</v>
      </c>
      <c r="AB12" s="37">
        <v>0</v>
      </c>
      <c r="AC12" s="35">
        <v>0</v>
      </c>
      <c r="AD12" s="35">
        <v>0</v>
      </c>
      <c r="AE12" s="38">
        <v>0</v>
      </c>
      <c r="AF12" s="107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6">
        <v>0</v>
      </c>
      <c r="AN12" s="37">
        <v>0</v>
      </c>
      <c r="AO12" s="35">
        <v>0</v>
      </c>
      <c r="AP12" s="38">
        <v>0</v>
      </c>
    </row>
    <row r="13" spans="1:42" ht="36" customHeight="1">
      <c r="A13" s="4" t="s">
        <v>144</v>
      </c>
      <c r="B13" s="34">
        <v>53</v>
      </c>
      <c r="C13" s="35">
        <v>35</v>
      </c>
      <c r="D13" s="37">
        <v>2</v>
      </c>
      <c r="E13" s="35">
        <v>0</v>
      </c>
      <c r="F13" s="38">
        <v>0</v>
      </c>
      <c r="G13" s="34">
        <v>0</v>
      </c>
      <c r="H13" s="35">
        <v>1</v>
      </c>
      <c r="I13" s="35">
        <v>0</v>
      </c>
      <c r="J13" s="35">
        <v>1</v>
      </c>
      <c r="K13" s="36">
        <v>0</v>
      </c>
      <c r="L13" s="37">
        <v>810</v>
      </c>
      <c r="M13" s="35">
        <v>60</v>
      </c>
      <c r="N13" s="35">
        <v>25</v>
      </c>
      <c r="O13" s="35">
        <v>0</v>
      </c>
      <c r="P13" s="35">
        <v>38</v>
      </c>
      <c r="Q13" s="35">
        <v>35</v>
      </c>
      <c r="R13" s="35">
        <v>163</v>
      </c>
      <c r="S13" s="38">
        <v>137</v>
      </c>
      <c r="T13" s="34">
        <v>394</v>
      </c>
      <c r="U13" s="35">
        <v>10</v>
      </c>
      <c r="V13" s="36">
        <v>24</v>
      </c>
      <c r="W13" s="37">
        <v>0</v>
      </c>
      <c r="X13" s="35">
        <v>0</v>
      </c>
      <c r="Y13" s="35">
        <v>0</v>
      </c>
      <c r="Z13" s="35">
        <v>0</v>
      </c>
      <c r="AA13" s="36">
        <v>0</v>
      </c>
      <c r="AB13" s="37">
        <v>0</v>
      </c>
      <c r="AC13" s="35">
        <v>0</v>
      </c>
      <c r="AD13" s="35">
        <v>0</v>
      </c>
      <c r="AE13" s="38">
        <v>0</v>
      </c>
      <c r="AF13" s="107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6">
        <v>0</v>
      </c>
      <c r="AN13" s="37">
        <v>0</v>
      </c>
      <c r="AO13" s="35">
        <v>0</v>
      </c>
      <c r="AP13" s="38">
        <v>0</v>
      </c>
    </row>
    <row r="14" spans="1:42" ht="27.75" customHeight="1">
      <c r="A14" s="4" t="s">
        <v>145</v>
      </c>
      <c r="B14" s="34">
        <v>33</v>
      </c>
      <c r="C14" s="35">
        <v>18</v>
      </c>
      <c r="D14" s="37">
        <v>0</v>
      </c>
      <c r="E14" s="35">
        <v>0</v>
      </c>
      <c r="F14" s="38">
        <v>1</v>
      </c>
      <c r="G14" s="34">
        <v>0</v>
      </c>
      <c r="H14" s="35">
        <v>0</v>
      </c>
      <c r="I14" s="35">
        <v>0</v>
      </c>
      <c r="J14" s="35">
        <v>0</v>
      </c>
      <c r="K14" s="36">
        <v>0</v>
      </c>
      <c r="L14" s="37">
        <v>537</v>
      </c>
      <c r="M14" s="35">
        <v>54</v>
      </c>
      <c r="N14" s="35">
        <v>73</v>
      </c>
      <c r="O14" s="35">
        <v>0</v>
      </c>
      <c r="P14" s="35">
        <v>17</v>
      </c>
      <c r="Q14" s="35">
        <v>34</v>
      </c>
      <c r="R14" s="35">
        <v>91</v>
      </c>
      <c r="S14" s="38">
        <v>39</v>
      </c>
      <c r="T14" s="34">
        <v>139</v>
      </c>
      <c r="U14" s="35">
        <v>1</v>
      </c>
      <c r="V14" s="36">
        <v>6</v>
      </c>
      <c r="W14" s="37">
        <v>0</v>
      </c>
      <c r="X14" s="35">
        <v>0</v>
      </c>
      <c r="Y14" s="35">
        <v>0</v>
      </c>
      <c r="Z14" s="35">
        <v>0</v>
      </c>
      <c r="AA14" s="36">
        <v>0</v>
      </c>
      <c r="AB14" s="37">
        <v>0</v>
      </c>
      <c r="AC14" s="35">
        <v>0</v>
      </c>
      <c r="AD14" s="35">
        <v>0</v>
      </c>
      <c r="AE14" s="38">
        <v>0</v>
      </c>
      <c r="AF14" s="34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6">
        <v>0</v>
      </c>
      <c r="AN14" s="37">
        <v>0</v>
      </c>
      <c r="AO14" s="35">
        <v>0</v>
      </c>
      <c r="AP14" s="38">
        <v>0</v>
      </c>
    </row>
    <row r="15" spans="1:42" ht="40.5" customHeight="1">
      <c r="A15" s="4" t="s">
        <v>146</v>
      </c>
      <c r="B15" s="34">
        <v>19</v>
      </c>
      <c r="C15" s="35">
        <v>12</v>
      </c>
      <c r="D15" s="37">
        <v>0</v>
      </c>
      <c r="E15" s="35">
        <v>0</v>
      </c>
      <c r="F15" s="38">
        <v>0</v>
      </c>
      <c r="G15" s="34">
        <v>0</v>
      </c>
      <c r="H15" s="35">
        <v>0</v>
      </c>
      <c r="I15" s="35">
        <v>0</v>
      </c>
      <c r="J15" s="35">
        <v>0</v>
      </c>
      <c r="K15" s="36">
        <v>0</v>
      </c>
      <c r="L15" s="37">
        <v>483</v>
      </c>
      <c r="M15" s="35">
        <v>29</v>
      </c>
      <c r="N15" s="35">
        <v>20</v>
      </c>
      <c r="O15" s="35">
        <v>0</v>
      </c>
      <c r="P15" s="35">
        <v>4</v>
      </c>
      <c r="Q15" s="35">
        <v>10</v>
      </c>
      <c r="R15" s="35">
        <v>124</v>
      </c>
      <c r="S15" s="38">
        <v>18</v>
      </c>
      <c r="T15" s="34">
        <v>65</v>
      </c>
      <c r="U15" s="35">
        <v>5</v>
      </c>
      <c r="V15" s="36">
        <v>5</v>
      </c>
      <c r="W15" s="37">
        <v>0</v>
      </c>
      <c r="X15" s="35">
        <v>0</v>
      </c>
      <c r="Y15" s="35">
        <v>0</v>
      </c>
      <c r="Z15" s="35">
        <v>0</v>
      </c>
      <c r="AA15" s="36">
        <v>0</v>
      </c>
      <c r="AB15" s="37">
        <v>0</v>
      </c>
      <c r="AC15" s="35">
        <v>0</v>
      </c>
      <c r="AD15" s="35">
        <v>0</v>
      </c>
      <c r="AE15" s="38">
        <v>0</v>
      </c>
      <c r="AF15" s="34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6">
        <v>0</v>
      </c>
      <c r="AN15" s="37">
        <v>0</v>
      </c>
      <c r="AO15" s="35">
        <v>0</v>
      </c>
      <c r="AP15" s="38">
        <v>0</v>
      </c>
    </row>
    <row r="16" spans="1:42" ht="42" customHeight="1">
      <c r="A16" s="4" t="s">
        <v>147</v>
      </c>
      <c r="B16" s="34">
        <v>30</v>
      </c>
      <c r="C16" s="35">
        <v>8</v>
      </c>
      <c r="D16" s="37">
        <v>1</v>
      </c>
      <c r="E16" s="35">
        <v>0</v>
      </c>
      <c r="F16" s="38">
        <v>0</v>
      </c>
      <c r="G16" s="34">
        <v>0</v>
      </c>
      <c r="H16" s="35">
        <v>0</v>
      </c>
      <c r="I16" s="35">
        <v>0</v>
      </c>
      <c r="J16" s="35">
        <v>0</v>
      </c>
      <c r="K16" s="36">
        <v>0</v>
      </c>
      <c r="L16" s="37">
        <v>558</v>
      </c>
      <c r="M16" s="35">
        <v>92</v>
      </c>
      <c r="N16" s="35">
        <v>22</v>
      </c>
      <c r="O16" s="35">
        <v>0</v>
      </c>
      <c r="P16" s="35">
        <v>2</v>
      </c>
      <c r="Q16" s="35">
        <v>14</v>
      </c>
      <c r="R16" s="35">
        <v>34</v>
      </c>
      <c r="S16" s="38">
        <v>40</v>
      </c>
      <c r="T16" s="34">
        <v>178</v>
      </c>
      <c r="U16" s="35">
        <v>3</v>
      </c>
      <c r="V16" s="36">
        <v>0</v>
      </c>
      <c r="W16" s="37">
        <v>0</v>
      </c>
      <c r="X16" s="35">
        <v>0</v>
      </c>
      <c r="Y16" s="35">
        <v>0</v>
      </c>
      <c r="Z16" s="35">
        <v>0</v>
      </c>
      <c r="AA16" s="36">
        <v>0</v>
      </c>
      <c r="AB16" s="37">
        <v>0</v>
      </c>
      <c r="AC16" s="35">
        <v>0</v>
      </c>
      <c r="AD16" s="35">
        <v>0</v>
      </c>
      <c r="AE16" s="38">
        <v>0</v>
      </c>
      <c r="AF16" s="34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6">
        <v>0</v>
      </c>
      <c r="AN16" s="37">
        <v>0</v>
      </c>
      <c r="AO16" s="35">
        <v>0</v>
      </c>
      <c r="AP16" s="38">
        <v>0</v>
      </c>
    </row>
    <row r="17" spans="1:42" ht="36.75" customHeight="1">
      <c r="A17" s="4" t="s">
        <v>148</v>
      </c>
      <c r="B17" s="34">
        <v>2</v>
      </c>
      <c r="C17" s="35">
        <v>3</v>
      </c>
      <c r="D17" s="37">
        <v>0</v>
      </c>
      <c r="E17" s="35">
        <v>0</v>
      </c>
      <c r="F17" s="38">
        <v>0</v>
      </c>
      <c r="G17" s="34">
        <v>0</v>
      </c>
      <c r="H17" s="35">
        <v>0</v>
      </c>
      <c r="I17" s="35">
        <v>0</v>
      </c>
      <c r="J17" s="35">
        <v>0</v>
      </c>
      <c r="K17" s="36">
        <v>0</v>
      </c>
      <c r="L17" s="37">
        <v>155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8">
        <v>40</v>
      </c>
      <c r="T17" s="34">
        <v>30</v>
      </c>
      <c r="U17" s="35">
        <v>15</v>
      </c>
      <c r="V17" s="36">
        <v>0</v>
      </c>
      <c r="W17" s="37">
        <v>0</v>
      </c>
      <c r="X17" s="35">
        <v>0</v>
      </c>
      <c r="Y17" s="35">
        <v>0</v>
      </c>
      <c r="Z17" s="35">
        <v>0</v>
      </c>
      <c r="AA17" s="36">
        <v>0</v>
      </c>
      <c r="AB17" s="37">
        <v>0</v>
      </c>
      <c r="AC17" s="35">
        <v>0</v>
      </c>
      <c r="AD17" s="35">
        <v>0</v>
      </c>
      <c r="AE17" s="38">
        <v>0</v>
      </c>
      <c r="AF17" s="34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6">
        <v>0</v>
      </c>
      <c r="AN17" s="37">
        <v>0</v>
      </c>
      <c r="AO17" s="35">
        <v>0</v>
      </c>
      <c r="AP17" s="38">
        <v>0</v>
      </c>
    </row>
    <row r="18" spans="1:42" ht="36" customHeight="1">
      <c r="A18" s="4" t="s">
        <v>149</v>
      </c>
      <c r="B18" s="34">
        <v>70</v>
      </c>
      <c r="C18" s="35">
        <v>43</v>
      </c>
      <c r="D18" s="37">
        <v>3</v>
      </c>
      <c r="E18" s="35">
        <v>0</v>
      </c>
      <c r="F18" s="38">
        <v>0</v>
      </c>
      <c r="G18" s="34">
        <v>0</v>
      </c>
      <c r="H18" s="35">
        <v>1</v>
      </c>
      <c r="I18" s="35">
        <v>0</v>
      </c>
      <c r="J18" s="35">
        <v>1</v>
      </c>
      <c r="K18" s="36">
        <v>1</v>
      </c>
      <c r="L18" s="37">
        <v>1419</v>
      </c>
      <c r="M18" s="35">
        <v>35</v>
      </c>
      <c r="N18" s="35">
        <v>159</v>
      </c>
      <c r="O18" s="35">
        <v>0</v>
      </c>
      <c r="P18" s="35">
        <v>21</v>
      </c>
      <c r="Q18" s="35">
        <v>225</v>
      </c>
      <c r="R18" s="35">
        <v>187</v>
      </c>
      <c r="S18" s="38">
        <v>97</v>
      </c>
      <c r="T18" s="34">
        <v>570</v>
      </c>
      <c r="U18" s="35">
        <v>22</v>
      </c>
      <c r="V18" s="36">
        <v>76</v>
      </c>
      <c r="W18" s="37">
        <v>0</v>
      </c>
      <c r="X18" s="35">
        <v>0</v>
      </c>
      <c r="Y18" s="35">
        <v>0</v>
      </c>
      <c r="Z18" s="35">
        <v>0</v>
      </c>
      <c r="AA18" s="36">
        <v>0</v>
      </c>
      <c r="AB18" s="37">
        <v>0</v>
      </c>
      <c r="AC18" s="35">
        <v>0</v>
      </c>
      <c r="AD18" s="35">
        <v>0</v>
      </c>
      <c r="AE18" s="38">
        <v>0</v>
      </c>
      <c r="AF18" s="34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6">
        <v>0</v>
      </c>
      <c r="AN18" s="37">
        <v>0</v>
      </c>
      <c r="AO18" s="35">
        <v>0</v>
      </c>
      <c r="AP18" s="38">
        <v>0</v>
      </c>
    </row>
    <row r="19" spans="1:42" ht="37.5" customHeight="1">
      <c r="A19" s="4" t="s">
        <v>150</v>
      </c>
      <c r="B19" s="34">
        <v>55</v>
      </c>
      <c r="C19" s="35">
        <v>30</v>
      </c>
      <c r="D19" s="37">
        <v>0</v>
      </c>
      <c r="E19" s="35">
        <v>0</v>
      </c>
      <c r="F19" s="38">
        <v>1</v>
      </c>
      <c r="G19" s="34">
        <v>0</v>
      </c>
      <c r="H19" s="35">
        <v>0</v>
      </c>
      <c r="I19" s="35">
        <v>0</v>
      </c>
      <c r="J19" s="35">
        <v>0</v>
      </c>
      <c r="K19" s="36">
        <v>0</v>
      </c>
      <c r="L19" s="37">
        <v>1009</v>
      </c>
      <c r="M19" s="35">
        <v>25</v>
      </c>
      <c r="N19" s="35">
        <v>0</v>
      </c>
      <c r="O19" s="35">
        <v>0</v>
      </c>
      <c r="P19" s="35">
        <v>9</v>
      </c>
      <c r="Q19" s="35">
        <v>184</v>
      </c>
      <c r="R19" s="35">
        <v>142</v>
      </c>
      <c r="S19" s="38">
        <v>66</v>
      </c>
      <c r="T19" s="34">
        <v>362</v>
      </c>
      <c r="U19" s="35">
        <v>17</v>
      </c>
      <c r="V19" s="36">
        <v>86</v>
      </c>
      <c r="W19" s="37">
        <v>0</v>
      </c>
      <c r="X19" s="35">
        <v>0</v>
      </c>
      <c r="Y19" s="35">
        <v>0</v>
      </c>
      <c r="Z19" s="35">
        <v>0</v>
      </c>
      <c r="AA19" s="36">
        <v>0</v>
      </c>
      <c r="AB19" s="37">
        <v>0</v>
      </c>
      <c r="AC19" s="35">
        <v>0</v>
      </c>
      <c r="AD19" s="35">
        <v>0</v>
      </c>
      <c r="AE19" s="38">
        <v>0</v>
      </c>
      <c r="AF19" s="34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6">
        <v>0</v>
      </c>
      <c r="AN19" s="37">
        <v>0</v>
      </c>
      <c r="AO19" s="35">
        <v>0</v>
      </c>
      <c r="AP19" s="38">
        <v>0</v>
      </c>
    </row>
    <row r="20" spans="1:42" ht="27.75" customHeight="1">
      <c r="A20" s="4" t="s">
        <v>151</v>
      </c>
      <c r="B20" s="34">
        <v>27</v>
      </c>
      <c r="C20" s="35">
        <v>16</v>
      </c>
      <c r="D20" s="37">
        <v>2</v>
      </c>
      <c r="E20" s="35">
        <v>0</v>
      </c>
      <c r="F20" s="38">
        <v>0</v>
      </c>
      <c r="G20" s="34">
        <v>0</v>
      </c>
      <c r="H20" s="35">
        <v>0</v>
      </c>
      <c r="I20" s="35">
        <v>0</v>
      </c>
      <c r="J20" s="35">
        <v>0</v>
      </c>
      <c r="K20" s="36">
        <v>0</v>
      </c>
      <c r="L20" s="37">
        <v>307</v>
      </c>
      <c r="M20" s="35">
        <v>25</v>
      </c>
      <c r="N20" s="35">
        <v>10</v>
      </c>
      <c r="O20" s="35">
        <v>0</v>
      </c>
      <c r="P20" s="35">
        <v>0</v>
      </c>
      <c r="Q20" s="35">
        <v>11</v>
      </c>
      <c r="R20" s="35">
        <v>33</v>
      </c>
      <c r="S20" s="38">
        <v>42</v>
      </c>
      <c r="T20" s="34">
        <v>161</v>
      </c>
      <c r="U20" s="35">
        <v>8</v>
      </c>
      <c r="V20" s="36">
        <v>8</v>
      </c>
      <c r="W20" s="37">
        <v>0</v>
      </c>
      <c r="X20" s="35">
        <v>0</v>
      </c>
      <c r="Y20" s="35">
        <v>0</v>
      </c>
      <c r="Z20" s="35">
        <v>0</v>
      </c>
      <c r="AA20" s="36">
        <v>0</v>
      </c>
      <c r="AB20" s="37">
        <v>0</v>
      </c>
      <c r="AC20" s="35">
        <v>0</v>
      </c>
      <c r="AD20" s="35">
        <v>0</v>
      </c>
      <c r="AE20" s="38">
        <v>0</v>
      </c>
      <c r="AF20" s="34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6">
        <v>0</v>
      </c>
      <c r="AN20" s="37">
        <v>0</v>
      </c>
      <c r="AO20" s="35">
        <v>0</v>
      </c>
      <c r="AP20" s="38">
        <v>0</v>
      </c>
    </row>
    <row r="21" spans="1:42" ht="33.75" customHeight="1">
      <c r="A21" s="4" t="s">
        <v>152</v>
      </c>
      <c r="B21" s="34">
        <v>17</v>
      </c>
      <c r="C21" s="35">
        <v>7</v>
      </c>
      <c r="D21" s="37">
        <v>1</v>
      </c>
      <c r="E21" s="35">
        <v>0</v>
      </c>
      <c r="F21" s="38">
        <v>0</v>
      </c>
      <c r="G21" s="34">
        <v>0</v>
      </c>
      <c r="H21" s="35">
        <v>0</v>
      </c>
      <c r="I21" s="35">
        <v>0</v>
      </c>
      <c r="J21" s="35">
        <v>0</v>
      </c>
      <c r="K21" s="36">
        <v>0</v>
      </c>
      <c r="L21" s="37">
        <v>280</v>
      </c>
      <c r="M21" s="35">
        <v>68</v>
      </c>
      <c r="N21" s="35">
        <v>0</v>
      </c>
      <c r="O21" s="35">
        <v>0</v>
      </c>
      <c r="P21" s="35">
        <v>0</v>
      </c>
      <c r="Q21" s="35">
        <v>65</v>
      </c>
      <c r="R21" s="35">
        <v>26</v>
      </c>
      <c r="S21" s="38">
        <v>6</v>
      </c>
      <c r="T21" s="34">
        <v>60</v>
      </c>
      <c r="U21" s="35">
        <v>0</v>
      </c>
      <c r="V21" s="36">
        <v>0</v>
      </c>
      <c r="W21" s="37">
        <v>0</v>
      </c>
      <c r="X21" s="35">
        <v>0</v>
      </c>
      <c r="Y21" s="35">
        <v>0</v>
      </c>
      <c r="Z21" s="35">
        <v>0</v>
      </c>
      <c r="AA21" s="36">
        <v>0</v>
      </c>
      <c r="AB21" s="37">
        <v>0</v>
      </c>
      <c r="AC21" s="35">
        <v>0</v>
      </c>
      <c r="AD21" s="35">
        <v>0</v>
      </c>
      <c r="AE21" s="38">
        <v>0</v>
      </c>
      <c r="AF21" s="34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6">
        <v>0</v>
      </c>
      <c r="AN21" s="37">
        <v>0</v>
      </c>
      <c r="AO21" s="35">
        <v>0</v>
      </c>
      <c r="AP21" s="38">
        <v>0</v>
      </c>
    </row>
    <row r="22" spans="1:42" ht="27.75" customHeight="1">
      <c r="A22" s="3" t="s">
        <v>153</v>
      </c>
      <c r="B22" s="34">
        <v>19</v>
      </c>
      <c r="C22" s="35">
        <v>13</v>
      </c>
      <c r="D22" s="37">
        <v>0</v>
      </c>
      <c r="E22" s="35">
        <v>0</v>
      </c>
      <c r="F22" s="38">
        <v>0</v>
      </c>
      <c r="G22" s="34">
        <v>0</v>
      </c>
      <c r="H22" s="35">
        <v>0</v>
      </c>
      <c r="I22" s="35">
        <v>0</v>
      </c>
      <c r="J22" s="35">
        <v>0</v>
      </c>
      <c r="K22" s="36">
        <v>0</v>
      </c>
      <c r="L22" s="37">
        <v>377</v>
      </c>
      <c r="M22" s="35">
        <v>0</v>
      </c>
      <c r="N22" s="35">
        <v>43</v>
      </c>
      <c r="O22" s="35">
        <v>0</v>
      </c>
      <c r="P22" s="35">
        <v>24</v>
      </c>
      <c r="Q22" s="35">
        <v>5</v>
      </c>
      <c r="R22" s="35">
        <v>93</v>
      </c>
      <c r="S22" s="38">
        <v>38</v>
      </c>
      <c r="T22" s="34">
        <v>20</v>
      </c>
      <c r="U22" s="35">
        <v>0</v>
      </c>
      <c r="V22" s="36">
        <v>0</v>
      </c>
      <c r="W22" s="37">
        <v>0</v>
      </c>
      <c r="X22" s="35">
        <v>0</v>
      </c>
      <c r="Y22" s="35">
        <v>0</v>
      </c>
      <c r="Z22" s="35">
        <v>0</v>
      </c>
      <c r="AA22" s="36">
        <v>0</v>
      </c>
      <c r="AB22" s="37">
        <v>0</v>
      </c>
      <c r="AC22" s="35">
        <v>0</v>
      </c>
      <c r="AD22" s="35">
        <v>0</v>
      </c>
      <c r="AE22" s="38">
        <v>0</v>
      </c>
      <c r="AF22" s="34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6">
        <v>0</v>
      </c>
      <c r="AN22" s="37">
        <v>0</v>
      </c>
      <c r="AO22" s="35">
        <v>0</v>
      </c>
      <c r="AP22" s="38">
        <v>0</v>
      </c>
    </row>
    <row r="23" spans="1:42" ht="36" customHeight="1">
      <c r="A23" s="4" t="s">
        <v>154</v>
      </c>
      <c r="B23" s="34">
        <v>64</v>
      </c>
      <c r="C23" s="35">
        <v>33</v>
      </c>
      <c r="D23" s="37">
        <v>2</v>
      </c>
      <c r="E23" s="35">
        <v>0</v>
      </c>
      <c r="F23" s="38">
        <v>0</v>
      </c>
      <c r="G23" s="34">
        <v>0</v>
      </c>
      <c r="H23" s="35">
        <v>0</v>
      </c>
      <c r="I23" s="35">
        <v>0</v>
      </c>
      <c r="J23" s="35">
        <v>0</v>
      </c>
      <c r="K23" s="36">
        <v>0</v>
      </c>
      <c r="L23" s="37">
        <v>1040</v>
      </c>
      <c r="M23" s="35">
        <v>5</v>
      </c>
      <c r="N23" s="35">
        <v>23</v>
      </c>
      <c r="O23" s="35">
        <v>0</v>
      </c>
      <c r="P23" s="35">
        <v>26</v>
      </c>
      <c r="Q23" s="35">
        <v>33</v>
      </c>
      <c r="R23" s="35">
        <v>147</v>
      </c>
      <c r="S23" s="38">
        <v>145</v>
      </c>
      <c r="T23" s="34">
        <v>254</v>
      </c>
      <c r="U23" s="35">
        <v>0</v>
      </c>
      <c r="V23" s="36">
        <v>34</v>
      </c>
      <c r="W23" s="37">
        <v>0</v>
      </c>
      <c r="X23" s="35">
        <v>0</v>
      </c>
      <c r="Y23" s="35">
        <v>0</v>
      </c>
      <c r="Z23" s="35">
        <v>0</v>
      </c>
      <c r="AA23" s="36">
        <v>0</v>
      </c>
      <c r="AB23" s="37">
        <v>0</v>
      </c>
      <c r="AC23" s="35">
        <v>0</v>
      </c>
      <c r="AD23" s="35">
        <v>0</v>
      </c>
      <c r="AE23" s="38">
        <v>0</v>
      </c>
      <c r="AF23" s="34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6">
        <v>0</v>
      </c>
      <c r="AN23" s="37">
        <v>0</v>
      </c>
      <c r="AO23" s="35">
        <v>0</v>
      </c>
      <c r="AP23" s="38">
        <v>0</v>
      </c>
    </row>
    <row r="24" spans="1:42" ht="38.25" customHeight="1">
      <c r="A24" s="4" t="s">
        <v>155</v>
      </c>
      <c r="B24" s="34">
        <v>76</v>
      </c>
      <c r="C24" s="35">
        <v>46</v>
      </c>
      <c r="D24" s="37">
        <v>1</v>
      </c>
      <c r="E24" s="35">
        <v>0</v>
      </c>
      <c r="F24" s="38">
        <v>1</v>
      </c>
      <c r="G24" s="34">
        <v>0</v>
      </c>
      <c r="H24" s="35">
        <v>0</v>
      </c>
      <c r="I24" s="35">
        <v>1</v>
      </c>
      <c r="J24" s="35">
        <v>0</v>
      </c>
      <c r="K24" s="36">
        <v>1</v>
      </c>
      <c r="L24" s="37">
        <v>1525</v>
      </c>
      <c r="M24" s="35">
        <v>55</v>
      </c>
      <c r="N24" s="35">
        <v>248</v>
      </c>
      <c r="O24" s="35">
        <v>0</v>
      </c>
      <c r="P24" s="35">
        <v>105</v>
      </c>
      <c r="Q24" s="35">
        <v>181</v>
      </c>
      <c r="R24" s="35">
        <v>357</v>
      </c>
      <c r="S24" s="38">
        <v>111</v>
      </c>
      <c r="T24" s="34">
        <v>312</v>
      </c>
      <c r="U24" s="35">
        <v>39</v>
      </c>
      <c r="V24" s="36">
        <v>19</v>
      </c>
      <c r="W24" s="37">
        <v>0</v>
      </c>
      <c r="X24" s="35">
        <v>0</v>
      </c>
      <c r="Y24" s="35">
        <v>0</v>
      </c>
      <c r="Z24" s="35">
        <v>0</v>
      </c>
      <c r="AA24" s="36">
        <v>0</v>
      </c>
      <c r="AB24" s="37">
        <v>0</v>
      </c>
      <c r="AC24" s="35">
        <v>0</v>
      </c>
      <c r="AD24" s="35">
        <v>0</v>
      </c>
      <c r="AE24" s="38">
        <v>0</v>
      </c>
      <c r="AF24" s="34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6">
        <v>0</v>
      </c>
      <c r="AN24" s="37">
        <v>0</v>
      </c>
      <c r="AO24" s="35">
        <v>0</v>
      </c>
      <c r="AP24" s="38">
        <v>0</v>
      </c>
    </row>
    <row r="25" spans="1:42" ht="47.25">
      <c r="A25" s="4" t="s">
        <v>156</v>
      </c>
      <c r="B25" s="34">
        <v>29</v>
      </c>
      <c r="C25" s="35">
        <v>25</v>
      </c>
      <c r="D25" s="37">
        <v>3</v>
      </c>
      <c r="E25" s="35">
        <v>0</v>
      </c>
      <c r="F25" s="38">
        <v>0</v>
      </c>
      <c r="G25" s="34">
        <v>0</v>
      </c>
      <c r="H25" s="35">
        <v>0</v>
      </c>
      <c r="I25" s="35">
        <v>0</v>
      </c>
      <c r="J25" s="35">
        <v>1</v>
      </c>
      <c r="K25" s="36">
        <v>0</v>
      </c>
      <c r="L25" s="37">
        <v>674</v>
      </c>
      <c r="M25" s="35">
        <v>50</v>
      </c>
      <c r="N25" s="35">
        <v>74</v>
      </c>
      <c r="O25" s="35">
        <v>21</v>
      </c>
      <c r="P25" s="35">
        <v>98</v>
      </c>
      <c r="Q25" s="35">
        <v>59</v>
      </c>
      <c r="R25" s="35">
        <v>65</v>
      </c>
      <c r="S25" s="38">
        <v>79</v>
      </c>
      <c r="T25" s="34">
        <v>108</v>
      </c>
      <c r="U25" s="35">
        <v>0</v>
      </c>
      <c r="V25" s="36">
        <v>43</v>
      </c>
      <c r="W25" s="37">
        <v>0</v>
      </c>
      <c r="X25" s="35">
        <v>0</v>
      </c>
      <c r="Y25" s="35">
        <v>0</v>
      </c>
      <c r="Z25" s="35">
        <v>0</v>
      </c>
      <c r="AA25" s="36">
        <v>0</v>
      </c>
      <c r="AB25" s="37">
        <v>0</v>
      </c>
      <c r="AC25" s="35">
        <v>0</v>
      </c>
      <c r="AD25" s="35">
        <v>0</v>
      </c>
      <c r="AE25" s="38">
        <v>0</v>
      </c>
      <c r="AF25" s="34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6">
        <v>0</v>
      </c>
      <c r="AN25" s="37">
        <v>0</v>
      </c>
      <c r="AO25" s="35">
        <v>0</v>
      </c>
      <c r="AP25" s="38">
        <v>0</v>
      </c>
    </row>
    <row r="26" spans="1:42" ht="28.5" customHeight="1">
      <c r="A26" s="3" t="s">
        <v>157</v>
      </c>
      <c r="B26" s="34">
        <v>41</v>
      </c>
      <c r="C26" s="35">
        <v>14</v>
      </c>
      <c r="D26" s="37"/>
      <c r="E26" s="35">
        <v>0</v>
      </c>
      <c r="F26" s="38">
        <v>1</v>
      </c>
      <c r="G26" s="34">
        <v>0</v>
      </c>
      <c r="H26" s="35">
        <v>0</v>
      </c>
      <c r="I26" s="35">
        <v>0</v>
      </c>
      <c r="J26" s="35">
        <v>0</v>
      </c>
      <c r="K26" s="36">
        <v>0</v>
      </c>
      <c r="L26" s="37">
        <v>840</v>
      </c>
      <c r="M26" s="35">
        <v>10</v>
      </c>
      <c r="N26" s="35">
        <v>45</v>
      </c>
      <c r="O26" s="35">
        <v>0</v>
      </c>
      <c r="P26" s="35">
        <v>12</v>
      </c>
      <c r="Q26" s="35">
        <v>56</v>
      </c>
      <c r="R26" s="35">
        <v>90</v>
      </c>
      <c r="S26" s="38">
        <v>54</v>
      </c>
      <c r="T26" s="37">
        <v>67</v>
      </c>
      <c r="U26" s="35">
        <v>0</v>
      </c>
      <c r="V26" s="38">
        <v>0</v>
      </c>
      <c r="W26" s="34">
        <v>0</v>
      </c>
      <c r="X26" s="35">
        <v>0</v>
      </c>
      <c r="Y26" s="35">
        <v>0</v>
      </c>
      <c r="Z26" s="35">
        <v>0</v>
      </c>
      <c r="AA26" s="36">
        <v>0</v>
      </c>
      <c r="AB26" s="37">
        <v>0</v>
      </c>
      <c r="AC26" s="35">
        <v>0</v>
      </c>
      <c r="AD26" s="35">
        <v>0</v>
      </c>
      <c r="AE26" s="38">
        <v>0</v>
      </c>
      <c r="AF26" s="34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6">
        <v>0</v>
      </c>
      <c r="AN26" s="37">
        <v>0</v>
      </c>
      <c r="AO26" s="35">
        <v>0</v>
      </c>
      <c r="AP26" s="38">
        <v>0</v>
      </c>
    </row>
    <row r="27" spans="1:42" ht="31.5">
      <c r="A27" s="4" t="s">
        <v>158</v>
      </c>
      <c r="B27" s="34">
        <v>22</v>
      </c>
      <c r="C27" s="35">
        <v>16</v>
      </c>
      <c r="D27" s="37">
        <v>1</v>
      </c>
      <c r="E27" s="35">
        <v>0</v>
      </c>
      <c r="F27" s="38">
        <v>1</v>
      </c>
      <c r="G27" s="34">
        <v>0</v>
      </c>
      <c r="H27" s="35">
        <v>0</v>
      </c>
      <c r="I27" s="35">
        <v>0</v>
      </c>
      <c r="J27" s="35">
        <v>0</v>
      </c>
      <c r="K27" s="36">
        <v>0</v>
      </c>
      <c r="L27" s="37">
        <v>490</v>
      </c>
      <c r="M27" s="35">
        <v>18</v>
      </c>
      <c r="N27" s="35">
        <v>65</v>
      </c>
      <c r="O27" s="35">
        <v>0</v>
      </c>
      <c r="P27" s="35">
        <v>55</v>
      </c>
      <c r="Q27" s="35">
        <v>75</v>
      </c>
      <c r="R27" s="35">
        <v>101</v>
      </c>
      <c r="S27" s="38">
        <v>66</v>
      </c>
      <c r="T27" s="37">
        <v>81</v>
      </c>
      <c r="U27" s="35">
        <v>40</v>
      </c>
      <c r="V27" s="38">
        <v>20</v>
      </c>
      <c r="W27" s="34">
        <v>0</v>
      </c>
      <c r="X27" s="35">
        <v>6</v>
      </c>
      <c r="Y27" s="35">
        <v>0</v>
      </c>
      <c r="Z27" s="35">
        <v>0</v>
      </c>
      <c r="AA27" s="36">
        <v>0</v>
      </c>
      <c r="AB27" s="37">
        <v>0</v>
      </c>
      <c r="AC27" s="35">
        <v>0</v>
      </c>
      <c r="AD27" s="35">
        <v>0</v>
      </c>
      <c r="AE27" s="38">
        <v>0</v>
      </c>
      <c r="AF27" s="34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6">
        <v>0</v>
      </c>
      <c r="AN27" s="37">
        <v>0</v>
      </c>
      <c r="AO27" s="35">
        <v>0</v>
      </c>
      <c r="AP27" s="38">
        <v>0</v>
      </c>
    </row>
    <row r="28" spans="1:42" ht="27" customHeight="1">
      <c r="A28" s="3" t="s">
        <v>159</v>
      </c>
      <c r="B28" s="34">
        <v>140</v>
      </c>
      <c r="C28" s="35">
        <v>65</v>
      </c>
      <c r="D28" s="37">
        <v>5</v>
      </c>
      <c r="E28" s="35">
        <v>1</v>
      </c>
      <c r="F28" s="38">
        <v>2</v>
      </c>
      <c r="G28" s="34">
        <v>0</v>
      </c>
      <c r="H28" s="35">
        <v>5</v>
      </c>
      <c r="I28" s="35">
        <v>0</v>
      </c>
      <c r="J28" s="35">
        <v>4</v>
      </c>
      <c r="K28" s="36">
        <v>0</v>
      </c>
      <c r="L28" s="37">
        <v>2918</v>
      </c>
      <c r="M28" s="35">
        <v>244</v>
      </c>
      <c r="N28" s="35">
        <v>150</v>
      </c>
      <c r="O28" s="35">
        <v>100</v>
      </c>
      <c r="P28" s="35">
        <v>115</v>
      </c>
      <c r="Q28" s="35">
        <v>142</v>
      </c>
      <c r="R28" s="35">
        <v>220</v>
      </c>
      <c r="S28" s="38">
        <v>109</v>
      </c>
      <c r="T28" s="37">
        <v>502</v>
      </c>
      <c r="U28" s="35">
        <v>44</v>
      </c>
      <c r="V28" s="38">
        <v>11</v>
      </c>
      <c r="W28" s="34">
        <v>0</v>
      </c>
      <c r="X28" s="35">
        <v>0</v>
      </c>
      <c r="Y28" s="35">
        <v>0</v>
      </c>
      <c r="Z28" s="35">
        <v>0</v>
      </c>
      <c r="AA28" s="36">
        <v>0</v>
      </c>
      <c r="AB28" s="37">
        <v>0</v>
      </c>
      <c r="AC28" s="35">
        <v>0</v>
      </c>
      <c r="AD28" s="35">
        <v>0</v>
      </c>
      <c r="AE28" s="38">
        <v>0</v>
      </c>
      <c r="AF28" s="107">
        <v>5</v>
      </c>
      <c r="AG28" s="35">
        <v>3</v>
      </c>
      <c r="AH28" s="35">
        <v>83</v>
      </c>
      <c r="AI28" s="35">
        <v>0</v>
      </c>
      <c r="AJ28" s="35">
        <v>21</v>
      </c>
      <c r="AK28" s="35">
        <v>27</v>
      </c>
      <c r="AL28" s="35">
        <v>2</v>
      </c>
      <c r="AM28" s="36">
        <v>1</v>
      </c>
      <c r="AN28" s="37">
        <v>0</v>
      </c>
      <c r="AO28" s="35">
        <v>0</v>
      </c>
      <c r="AP28" s="38">
        <v>0</v>
      </c>
    </row>
    <row r="29" spans="1:42" ht="39" customHeight="1">
      <c r="A29" s="4" t="s">
        <v>160</v>
      </c>
      <c r="B29" s="34">
        <v>24</v>
      </c>
      <c r="C29" s="35">
        <v>7</v>
      </c>
      <c r="D29" s="37">
        <v>1</v>
      </c>
      <c r="E29" s="35">
        <v>0</v>
      </c>
      <c r="F29" s="38">
        <v>0</v>
      </c>
      <c r="G29" s="34">
        <v>0</v>
      </c>
      <c r="H29" s="35">
        <v>1</v>
      </c>
      <c r="I29" s="35">
        <v>0</v>
      </c>
      <c r="J29" s="35">
        <v>1</v>
      </c>
      <c r="K29" s="36">
        <v>0</v>
      </c>
      <c r="L29" s="37">
        <v>378</v>
      </c>
      <c r="M29" s="35">
        <v>52</v>
      </c>
      <c r="N29" s="35">
        <v>17</v>
      </c>
      <c r="O29" s="35">
        <v>0</v>
      </c>
      <c r="P29" s="35">
        <v>17</v>
      </c>
      <c r="Q29" s="35">
        <v>0</v>
      </c>
      <c r="R29" s="35">
        <v>55</v>
      </c>
      <c r="S29" s="38">
        <v>7</v>
      </c>
      <c r="T29" s="37">
        <v>88</v>
      </c>
      <c r="U29" s="35">
        <v>30</v>
      </c>
      <c r="V29" s="38">
        <v>0</v>
      </c>
      <c r="W29" s="34">
        <v>0</v>
      </c>
      <c r="X29" s="35">
        <v>0</v>
      </c>
      <c r="Y29" s="35">
        <v>0</v>
      </c>
      <c r="Z29" s="35">
        <v>0</v>
      </c>
      <c r="AA29" s="36">
        <v>0</v>
      </c>
      <c r="AB29" s="37">
        <v>0</v>
      </c>
      <c r="AC29" s="35">
        <v>0</v>
      </c>
      <c r="AD29" s="35">
        <v>0</v>
      </c>
      <c r="AE29" s="38">
        <v>0</v>
      </c>
      <c r="AF29" s="34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6">
        <v>0</v>
      </c>
      <c r="AN29" s="37">
        <v>0</v>
      </c>
      <c r="AO29" s="35">
        <v>0</v>
      </c>
      <c r="AP29" s="38">
        <v>0</v>
      </c>
    </row>
    <row r="30" spans="1:42" ht="29.25" customHeight="1">
      <c r="A30" s="3" t="s">
        <v>161</v>
      </c>
      <c r="B30" s="34">
        <v>33</v>
      </c>
      <c r="C30" s="35">
        <v>15</v>
      </c>
      <c r="D30" s="37">
        <v>0</v>
      </c>
      <c r="E30" s="35">
        <v>0</v>
      </c>
      <c r="F30" s="38">
        <v>0</v>
      </c>
      <c r="G30" s="34">
        <v>0</v>
      </c>
      <c r="H30" s="35">
        <v>0</v>
      </c>
      <c r="I30" s="35">
        <v>0</v>
      </c>
      <c r="J30" s="35">
        <v>0</v>
      </c>
      <c r="K30" s="36">
        <v>0</v>
      </c>
      <c r="L30" s="37">
        <v>447</v>
      </c>
      <c r="M30" s="35">
        <v>12</v>
      </c>
      <c r="N30" s="35">
        <v>0</v>
      </c>
      <c r="O30" s="35">
        <v>0</v>
      </c>
      <c r="P30" s="35">
        <v>6</v>
      </c>
      <c r="Q30" s="35">
        <v>7</v>
      </c>
      <c r="R30" s="35">
        <v>62</v>
      </c>
      <c r="S30" s="38">
        <v>36</v>
      </c>
      <c r="T30" s="37">
        <v>243</v>
      </c>
      <c r="U30" s="35">
        <v>4</v>
      </c>
      <c r="V30" s="38">
        <v>54</v>
      </c>
      <c r="W30" s="34">
        <v>0</v>
      </c>
      <c r="X30" s="35">
        <v>0</v>
      </c>
      <c r="Y30" s="35">
        <v>0</v>
      </c>
      <c r="Z30" s="35">
        <v>0</v>
      </c>
      <c r="AA30" s="36">
        <v>0</v>
      </c>
      <c r="AB30" s="37">
        <v>0</v>
      </c>
      <c r="AC30" s="35">
        <v>0</v>
      </c>
      <c r="AD30" s="35">
        <v>0</v>
      </c>
      <c r="AE30" s="38">
        <v>0</v>
      </c>
      <c r="AF30" s="34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6">
        <v>0</v>
      </c>
      <c r="AN30" s="37">
        <v>0</v>
      </c>
      <c r="AO30" s="35">
        <v>0</v>
      </c>
      <c r="AP30" s="38">
        <v>0</v>
      </c>
    </row>
    <row r="31" spans="1:42" ht="31.5">
      <c r="A31" s="4" t="s">
        <v>162</v>
      </c>
      <c r="B31" s="34">
        <v>42</v>
      </c>
      <c r="C31" s="35">
        <v>21</v>
      </c>
      <c r="D31" s="37">
        <v>2</v>
      </c>
      <c r="E31" s="35">
        <v>0</v>
      </c>
      <c r="F31" s="38">
        <v>0</v>
      </c>
      <c r="G31" s="34">
        <v>0</v>
      </c>
      <c r="H31" s="35">
        <v>0</v>
      </c>
      <c r="I31" s="35">
        <v>0</v>
      </c>
      <c r="J31" s="35">
        <v>0</v>
      </c>
      <c r="K31" s="36">
        <v>0</v>
      </c>
      <c r="L31" s="37">
        <v>736</v>
      </c>
      <c r="M31" s="35">
        <v>19</v>
      </c>
      <c r="N31" s="35">
        <v>28</v>
      </c>
      <c r="O31" s="35">
        <v>0</v>
      </c>
      <c r="P31" s="35">
        <v>4</v>
      </c>
      <c r="Q31" s="35">
        <v>36</v>
      </c>
      <c r="R31" s="35">
        <v>86</v>
      </c>
      <c r="S31" s="38">
        <v>23</v>
      </c>
      <c r="T31" s="37">
        <v>71</v>
      </c>
      <c r="U31" s="35">
        <v>1</v>
      </c>
      <c r="V31" s="38">
        <v>10</v>
      </c>
      <c r="W31" s="34">
        <v>0</v>
      </c>
      <c r="X31" s="35">
        <v>0</v>
      </c>
      <c r="Y31" s="35">
        <v>0</v>
      </c>
      <c r="Z31" s="35">
        <v>0</v>
      </c>
      <c r="AA31" s="36">
        <v>0</v>
      </c>
      <c r="AB31" s="37">
        <v>0</v>
      </c>
      <c r="AC31" s="35">
        <v>0</v>
      </c>
      <c r="AD31" s="35">
        <v>0</v>
      </c>
      <c r="AE31" s="38">
        <v>0</v>
      </c>
      <c r="AF31" s="34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6">
        <v>0</v>
      </c>
      <c r="AN31" s="37">
        <v>0</v>
      </c>
      <c r="AO31" s="35">
        <v>0</v>
      </c>
      <c r="AP31" s="38">
        <v>0</v>
      </c>
    </row>
    <row r="32" spans="1:42" ht="36.75" customHeight="1">
      <c r="A32" s="4" t="s">
        <v>163</v>
      </c>
      <c r="B32" s="34">
        <v>62</v>
      </c>
      <c r="C32" s="35">
        <v>22</v>
      </c>
      <c r="D32" s="37">
        <v>1</v>
      </c>
      <c r="E32" s="35">
        <v>0</v>
      </c>
      <c r="F32" s="38">
        <v>0</v>
      </c>
      <c r="G32" s="34">
        <v>0</v>
      </c>
      <c r="H32" s="35">
        <v>1</v>
      </c>
      <c r="I32" s="35">
        <v>0</v>
      </c>
      <c r="J32" s="35">
        <v>1</v>
      </c>
      <c r="K32" s="36">
        <v>0</v>
      </c>
      <c r="L32" s="37">
        <v>1073</v>
      </c>
      <c r="M32" s="35">
        <v>36</v>
      </c>
      <c r="N32" s="35">
        <v>55</v>
      </c>
      <c r="O32" s="35">
        <v>0</v>
      </c>
      <c r="P32" s="35">
        <v>20</v>
      </c>
      <c r="Q32" s="35">
        <v>55</v>
      </c>
      <c r="R32" s="35">
        <v>94</v>
      </c>
      <c r="S32" s="38">
        <v>83</v>
      </c>
      <c r="T32" s="37">
        <v>237</v>
      </c>
      <c r="U32" s="35">
        <v>30</v>
      </c>
      <c r="V32" s="38">
        <v>0</v>
      </c>
      <c r="W32" s="34">
        <v>0</v>
      </c>
      <c r="X32" s="35">
        <v>0</v>
      </c>
      <c r="Y32" s="35">
        <v>0</v>
      </c>
      <c r="Z32" s="35">
        <v>0</v>
      </c>
      <c r="AA32" s="36">
        <v>0</v>
      </c>
      <c r="AB32" s="37">
        <v>0</v>
      </c>
      <c r="AC32" s="35">
        <v>0</v>
      </c>
      <c r="AD32" s="35">
        <v>0</v>
      </c>
      <c r="AE32" s="38">
        <v>0</v>
      </c>
      <c r="AF32" s="34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6">
        <v>0</v>
      </c>
      <c r="AN32" s="37">
        <v>0</v>
      </c>
      <c r="AO32" s="35">
        <v>0</v>
      </c>
      <c r="AP32" s="38">
        <v>0</v>
      </c>
    </row>
    <row r="33" spans="1:42" ht="42.75" customHeight="1" thickBot="1">
      <c r="A33" s="47" t="s">
        <v>164</v>
      </c>
      <c r="B33" s="41">
        <v>62</v>
      </c>
      <c r="C33" s="42">
        <v>30</v>
      </c>
      <c r="D33" s="44">
        <v>1</v>
      </c>
      <c r="E33" s="42">
        <v>0</v>
      </c>
      <c r="F33" s="45">
        <v>4</v>
      </c>
      <c r="G33" s="41">
        <v>0</v>
      </c>
      <c r="H33" s="42">
        <v>1</v>
      </c>
      <c r="I33" s="42">
        <v>0</v>
      </c>
      <c r="J33" s="42">
        <v>1</v>
      </c>
      <c r="K33" s="43">
        <v>0</v>
      </c>
      <c r="L33" s="44">
        <v>819</v>
      </c>
      <c r="M33" s="42">
        <v>75</v>
      </c>
      <c r="N33" s="42">
        <v>99</v>
      </c>
      <c r="O33" s="42">
        <v>0</v>
      </c>
      <c r="P33" s="42">
        <v>37</v>
      </c>
      <c r="Q33" s="42">
        <v>11</v>
      </c>
      <c r="R33" s="42">
        <v>138</v>
      </c>
      <c r="S33" s="45">
        <v>47</v>
      </c>
      <c r="T33" s="44">
        <v>348</v>
      </c>
      <c r="U33" s="42">
        <v>20</v>
      </c>
      <c r="V33" s="45">
        <v>23</v>
      </c>
      <c r="W33" s="34">
        <v>0</v>
      </c>
      <c r="X33" s="35">
        <v>0</v>
      </c>
      <c r="Y33" s="35">
        <v>0</v>
      </c>
      <c r="Z33" s="35">
        <v>0</v>
      </c>
      <c r="AA33" s="36">
        <v>0</v>
      </c>
      <c r="AB33" s="37">
        <v>0</v>
      </c>
      <c r="AC33" s="35">
        <v>0</v>
      </c>
      <c r="AD33" s="35">
        <v>0</v>
      </c>
      <c r="AE33" s="38">
        <v>0</v>
      </c>
      <c r="AF33" s="34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6">
        <v>0</v>
      </c>
      <c r="AN33" s="37">
        <v>0</v>
      </c>
      <c r="AO33" s="35">
        <v>0</v>
      </c>
      <c r="AP33" s="38">
        <v>0</v>
      </c>
    </row>
    <row r="34" spans="1:42" ht="29.25" customHeight="1" thickBot="1" thickTop="1">
      <c r="A34" s="81" t="s">
        <v>32</v>
      </c>
      <c r="B34" s="49">
        <f aca="true" t="shared" si="0" ref="B34:AP34">SUM(B8:B33)</f>
        <v>1743</v>
      </c>
      <c r="C34" s="50">
        <f t="shared" si="0"/>
        <v>868</v>
      </c>
      <c r="D34" s="52">
        <f t="shared" si="0"/>
        <v>56</v>
      </c>
      <c r="E34" s="50">
        <f t="shared" si="0"/>
        <v>1</v>
      </c>
      <c r="F34" s="53">
        <f t="shared" si="0"/>
        <v>19</v>
      </c>
      <c r="G34" s="49">
        <f t="shared" si="0"/>
        <v>1</v>
      </c>
      <c r="H34" s="50">
        <f t="shared" si="0"/>
        <v>14</v>
      </c>
      <c r="I34" s="50">
        <f t="shared" si="0"/>
        <v>3</v>
      </c>
      <c r="J34" s="50">
        <f t="shared" si="0"/>
        <v>13</v>
      </c>
      <c r="K34" s="51">
        <f t="shared" si="0"/>
        <v>4</v>
      </c>
      <c r="L34" s="52">
        <f t="shared" si="0"/>
        <v>30587</v>
      </c>
      <c r="M34" s="50">
        <f t="shared" si="0"/>
        <v>3075</v>
      </c>
      <c r="N34" s="50">
        <f t="shared" si="0"/>
        <v>2103</v>
      </c>
      <c r="O34" s="50">
        <f t="shared" si="0"/>
        <v>174</v>
      </c>
      <c r="P34" s="50">
        <f t="shared" si="0"/>
        <v>1013</v>
      </c>
      <c r="Q34" s="50">
        <f t="shared" si="0"/>
        <v>3238</v>
      </c>
      <c r="R34" s="50">
        <f t="shared" si="0"/>
        <v>4076</v>
      </c>
      <c r="S34" s="53">
        <f t="shared" si="0"/>
        <v>2095</v>
      </c>
      <c r="T34" s="52">
        <f t="shared" si="0"/>
        <v>8691</v>
      </c>
      <c r="U34" s="50">
        <f t="shared" si="0"/>
        <v>355</v>
      </c>
      <c r="V34" s="53">
        <f t="shared" si="0"/>
        <v>855</v>
      </c>
      <c r="W34" s="49">
        <f t="shared" si="0"/>
        <v>0</v>
      </c>
      <c r="X34" s="50">
        <f t="shared" si="0"/>
        <v>20</v>
      </c>
      <c r="Y34" s="50">
        <f t="shared" si="0"/>
        <v>0</v>
      </c>
      <c r="Z34" s="50">
        <f t="shared" si="0"/>
        <v>0</v>
      </c>
      <c r="AA34" s="51">
        <f t="shared" si="0"/>
        <v>0</v>
      </c>
      <c r="AB34" s="52">
        <f t="shared" si="0"/>
        <v>0</v>
      </c>
      <c r="AC34" s="50">
        <f t="shared" si="0"/>
        <v>0</v>
      </c>
      <c r="AD34" s="50">
        <f t="shared" si="0"/>
        <v>0</v>
      </c>
      <c r="AE34" s="53">
        <f t="shared" si="0"/>
        <v>0</v>
      </c>
      <c r="AF34" s="49">
        <f t="shared" si="0"/>
        <v>8</v>
      </c>
      <c r="AG34" s="50">
        <f t="shared" si="0"/>
        <v>6</v>
      </c>
      <c r="AH34" s="50">
        <f t="shared" si="0"/>
        <v>83</v>
      </c>
      <c r="AI34" s="50">
        <f t="shared" si="0"/>
        <v>0</v>
      </c>
      <c r="AJ34" s="50">
        <f t="shared" si="0"/>
        <v>21</v>
      </c>
      <c r="AK34" s="50">
        <f t="shared" si="0"/>
        <v>27</v>
      </c>
      <c r="AL34" s="50">
        <f t="shared" si="0"/>
        <v>2</v>
      </c>
      <c r="AM34" s="51">
        <f t="shared" si="0"/>
        <v>1</v>
      </c>
      <c r="AN34" s="52">
        <f t="shared" si="0"/>
        <v>0</v>
      </c>
      <c r="AO34" s="50">
        <f t="shared" si="0"/>
        <v>0</v>
      </c>
      <c r="AP34" s="53">
        <f t="shared" si="0"/>
        <v>0</v>
      </c>
    </row>
    <row r="35" ht="13.5" thickTop="1">
      <c r="L35" s="105"/>
    </row>
    <row r="36" spans="1:12" ht="15.75">
      <c r="A36" s="14" t="s">
        <v>48</v>
      </c>
      <c r="L36" s="40"/>
    </row>
    <row r="37" spans="1:10" ht="12.75">
      <c r="A37" t="s">
        <v>49</v>
      </c>
      <c r="J37" t="s">
        <v>50</v>
      </c>
    </row>
    <row r="38" spans="1:10" ht="12.75">
      <c r="A38" t="s">
        <v>51</v>
      </c>
      <c r="J38" t="s">
        <v>52</v>
      </c>
    </row>
    <row r="39" spans="1:10" ht="12.75">
      <c r="A39" t="s">
        <v>53</v>
      </c>
      <c r="J39" t="s">
        <v>54</v>
      </c>
    </row>
    <row r="40" spans="1:10" ht="12.75">
      <c r="A40" t="s">
        <v>55</v>
      </c>
      <c r="J40" t="s">
        <v>56</v>
      </c>
    </row>
  </sheetData>
  <mergeCells count="13">
    <mergeCell ref="G6:K6"/>
    <mergeCell ref="L6:S6"/>
    <mergeCell ref="A2:AP2"/>
    <mergeCell ref="AN6:AP6"/>
    <mergeCell ref="T6:V6"/>
    <mergeCell ref="W6:AA6"/>
    <mergeCell ref="AB6:AE6"/>
    <mergeCell ref="AF6:AM6"/>
    <mergeCell ref="A3:AP3"/>
    <mergeCell ref="A6:A7"/>
    <mergeCell ref="B6:B7"/>
    <mergeCell ref="C6:C7"/>
    <mergeCell ref="D6:F6"/>
  </mergeCells>
  <printOptions horizontalCentered="1"/>
  <pageMargins left="0" right="0" top="0.3937007874015748" bottom="0.3937007874015748" header="0.5118110236220472" footer="0.5118110236220472"/>
  <pageSetup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Q41"/>
  <sheetViews>
    <sheetView zoomScale="75" zoomScaleNormal="75" workbookViewId="0" topLeftCell="A21">
      <selection activeCell="D1" sqref="D1:D16384"/>
    </sheetView>
  </sheetViews>
  <sheetFormatPr defaultColWidth="9.00390625" defaultRowHeight="12.75"/>
  <cols>
    <col min="1" max="1" width="18.625" style="0" customWidth="1"/>
    <col min="2" max="2" width="5.625" style="0" customWidth="1"/>
    <col min="3" max="3" width="5.375" style="0" customWidth="1"/>
    <col min="4" max="4" width="5.25390625" style="0" customWidth="1"/>
    <col min="5" max="5" width="5.125" style="0" customWidth="1"/>
    <col min="6" max="6" width="6.375" style="0" customWidth="1"/>
    <col min="7" max="7" width="5.625" style="0" customWidth="1"/>
    <col min="8" max="8" width="5.125" style="0" customWidth="1"/>
    <col min="9" max="10" width="4.75390625" style="0" customWidth="1"/>
    <col min="11" max="11" width="4.375" style="0" customWidth="1"/>
    <col min="12" max="12" width="7.00390625" style="0" customWidth="1"/>
    <col min="13" max="13" width="6.625" style="0" customWidth="1"/>
    <col min="14" max="14" width="5.75390625" style="0" customWidth="1"/>
    <col min="15" max="15" width="5.125" style="0" customWidth="1"/>
    <col min="16" max="22" width="5.75390625" style="0" customWidth="1"/>
    <col min="23" max="23" width="5.00390625" style="0" customWidth="1"/>
    <col min="24" max="24" width="4.125" style="0" customWidth="1"/>
    <col min="25" max="25" width="4.375" style="0" customWidth="1"/>
    <col min="26" max="26" width="5.00390625" style="0" customWidth="1"/>
    <col min="27" max="27" width="4.375" style="0" customWidth="1"/>
    <col min="28" max="28" width="4.75390625" style="0" customWidth="1"/>
    <col min="29" max="29" width="5.00390625" style="0" customWidth="1"/>
    <col min="30" max="30" width="5.125" style="0" customWidth="1"/>
    <col min="31" max="31" width="4.625" style="0" customWidth="1"/>
    <col min="32" max="33" width="4.875" style="0" customWidth="1"/>
    <col min="34" max="34" width="6.125" style="0" customWidth="1"/>
    <col min="35" max="36" width="5.25390625" style="0" customWidth="1"/>
    <col min="37" max="37" width="4.625" style="0" customWidth="1"/>
    <col min="38" max="38" width="5.625" style="0" customWidth="1"/>
    <col min="39" max="39" width="4.875" style="0" customWidth="1"/>
    <col min="40" max="41" width="4.625" style="0" customWidth="1"/>
    <col min="42" max="42" width="4.75390625" style="0" customWidth="1"/>
  </cols>
  <sheetData>
    <row r="2" spans="1:42" ht="20.25">
      <c r="A2" s="134" t="s">
        <v>60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1:42" ht="18.75">
      <c r="A3" s="136" t="s">
        <v>137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</row>
    <row r="4" spans="1:32" ht="18.75">
      <c r="A4" s="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18.75">
      <c r="A5" s="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="22" customFormat="1" ht="12.75" thickBot="1"/>
    <row r="7" spans="1:42" ht="24" customHeight="1" thickBot="1" thickTop="1">
      <c r="A7" s="137" t="s">
        <v>165</v>
      </c>
      <c r="B7" s="139" t="s">
        <v>0</v>
      </c>
      <c r="C7" s="148" t="s">
        <v>1</v>
      </c>
      <c r="D7" s="141" t="s">
        <v>33</v>
      </c>
      <c r="E7" s="142"/>
      <c r="F7" s="143"/>
      <c r="G7" s="141" t="s">
        <v>7</v>
      </c>
      <c r="H7" s="142"/>
      <c r="I7" s="142"/>
      <c r="J7" s="142"/>
      <c r="K7" s="144"/>
      <c r="L7" s="150" t="s">
        <v>211</v>
      </c>
      <c r="M7" s="151"/>
      <c r="N7" s="151"/>
      <c r="O7" s="151"/>
      <c r="P7" s="151"/>
      <c r="Q7" s="151"/>
      <c r="R7" s="151"/>
      <c r="S7" s="152"/>
      <c r="T7" s="146" t="s">
        <v>8</v>
      </c>
      <c r="U7" s="147"/>
      <c r="V7" s="147"/>
      <c r="W7" s="145" t="s">
        <v>58</v>
      </c>
      <c r="X7" s="145"/>
      <c r="Y7" s="145"/>
      <c r="Z7" s="145"/>
      <c r="AA7" s="145"/>
      <c r="AB7" s="145" t="s">
        <v>9</v>
      </c>
      <c r="AC7" s="145"/>
      <c r="AD7" s="145"/>
      <c r="AE7" s="145"/>
      <c r="AF7" s="146" t="s">
        <v>59</v>
      </c>
      <c r="AG7" s="147"/>
      <c r="AH7" s="147"/>
      <c r="AI7" s="147"/>
      <c r="AJ7" s="147"/>
      <c r="AK7" s="147"/>
      <c r="AL7" s="147"/>
      <c r="AM7" s="147"/>
      <c r="AN7" s="145" t="s">
        <v>29</v>
      </c>
      <c r="AO7" s="145"/>
      <c r="AP7" s="145"/>
    </row>
    <row r="8" spans="1:42" ht="161.25" customHeight="1" thickBot="1" thickTop="1">
      <c r="A8" s="153"/>
      <c r="B8" s="140"/>
      <c r="C8" s="149"/>
      <c r="D8" s="9" t="s">
        <v>34</v>
      </c>
      <c r="E8" s="9" t="s">
        <v>35</v>
      </c>
      <c r="F8" s="9" t="s">
        <v>36</v>
      </c>
      <c r="G8" s="8" t="s">
        <v>61</v>
      </c>
      <c r="H8" s="8" t="s">
        <v>37</v>
      </c>
      <c r="I8" s="8" t="s">
        <v>38</v>
      </c>
      <c r="J8" s="8" t="s">
        <v>5</v>
      </c>
      <c r="K8" s="133" t="s">
        <v>39</v>
      </c>
      <c r="L8" s="8" t="s">
        <v>6</v>
      </c>
      <c r="M8" s="8" t="s">
        <v>40</v>
      </c>
      <c r="N8" s="8" t="s">
        <v>57</v>
      </c>
      <c r="O8" s="8" t="s">
        <v>40</v>
      </c>
      <c r="P8" s="8" t="s">
        <v>41</v>
      </c>
      <c r="Q8" s="8" t="s">
        <v>42</v>
      </c>
      <c r="R8" s="8" t="s">
        <v>43</v>
      </c>
      <c r="S8" s="20" t="s">
        <v>44</v>
      </c>
      <c r="T8" s="10" t="s">
        <v>45</v>
      </c>
      <c r="U8" s="10" t="s">
        <v>2</v>
      </c>
      <c r="V8" s="10" t="s">
        <v>16</v>
      </c>
      <c r="W8" s="11" t="s">
        <v>10</v>
      </c>
      <c r="X8" s="10" t="s">
        <v>212</v>
      </c>
      <c r="Y8" s="10" t="s">
        <v>11</v>
      </c>
      <c r="Z8" s="10" t="s">
        <v>12</v>
      </c>
      <c r="AA8" s="12" t="s">
        <v>13</v>
      </c>
      <c r="AB8" s="12" t="s">
        <v>212</v>
      </c>
      <c r="AC8" s="10" t="s">
        <v>14</v>
      </c>
      <c r="AD8" s="10" t="s">
        <v>3</v>
      </c>
      <c r="AE8" s="13" t="s">
        <v>15</v>
      </c>
      <c r="AF8" s="12" t="s">
        <v>213</v>
      </c>
      <c r="AG8" s="13" t="s">
        <v>214</v>
      </c>
      <c r="AH8" s="13" t="s">
        <v>4</v>
      </c>
      <c r="AI8" s="13" t="s">
        <v>41</v>
      </c>
      <c r="AJ8" s="13" t="s">
        <v>46</v>
      </c>
      <c r="AK8" s="13" t="s">
        <v>43</v>
      </c>
      <c r="AL8" s="13" t="s">
        <v>47</v>
      </c>
      <c r="AM8" s="13" t="s">
        <v>215</v>
      </c>
      <c r="AN8" s="12" t="s">
        <v>212</v>
      </c>
      <c r="AO8" s="12" t="s">
        <v>30</v>
      </c>
      <c r="AP8" s="12" t="s">
        <v>31</v>
      </c>
    </row>
    <row r="9" spans="1:42" ht="33.75" customHeight="1" thickTop="1">
      <c r="A9" s="68" t="s">
        <v>166</v>
      </c>
      <c r="B9" s="33">
        <v>274</v>
      </c>
      <c r="C9" s="29">
        <v>155</v>
      </c>
      <c r="D9" s="69">
        <v>6</v>
      </c>
      <c r="E9" s="29">
        <v>1</v>
      </c>
      <c r="F9" s="32">
        <v>13</v>
      </c>
      <c r="G9" s="33">
        <v>3</v>
      </c>
      <c r="H9" s="29">
        <v>3</v>
      </c>
      <c r="I9" s="29">
        <v>4</v>
      </c>
      <c r="J9" s="29">
        <v>4</v>
      </c>
      <c r="K9" s="30">
        <v>1</v>
      </c>
      <c r="L9" s="69">
        <v>14487</v>
      </c>
      <c r="M9" s="29">
        <f>3030+140</f>
        <v>3170</v>
      </c>
      <c r="N9" s="29">
        <f>1439+27</f>
        <v>1466</v>
      </c>
      <c r="O9" s="29">
        <v>349</v>
      </c>
      <c r="P9" s="29">
        <v>448</v>
      </c>
      <c r="Q9" s="29">
        <v>365</v>
      </c>
      <c r="R9" s="29">
        <v>363</v>
      </c>
      <c r="S9" s="32">
        <v>201</v>
      </c>
      <c r="T9" s="33">
        <v>265</v>
      </c>
      <c r="U9" s="29">
        <v>4</v>
      </c>
      <c r="V9" s="30">
        <v>5</v>
      </c>
      <c r="W9" s="69">
        <v>0</v>
      </c>
      <c r="X9" s="29">
        <v>0</v>
      </c>
      <c r="Y9" s="29">
        <v>0</v>
      </c>
      <c r="Z9" s="29">
        <v>0</v>
      </c>
      <c r="AA9" s="32">
        <v>0</v>
      </c>
      <c r="AB9" s="33">
        <v>0</v>
      </c>
      <c r="AC9" s="29">
        <v>0</v>
      </c>
      <c r="AD9" s="29">
        <v>0</v>
      </c>
      <c r="AE9" s="30">
        <v>0</v>
      </c>
      <c r="AF9" s="31">
        <v>13</v>
      </c>
      <c r="AG9" s="29">
        <v>6</v>
      </c>
      <c r="AH9" s="29">
        <v>845</v>
      </c>
      <c r="AI9" s="29">
        <v>0</v>
      </c>
      <c r="AJ9" s="29">
        <v>0</v>
      </c>
      <c r="AK9" s="29">
        <v>18</v>
      </c>
      <c r="AL9" s="29">
        <v>21</v>
      </c>
      <c r="AM9" s="32">
        <v>0</v>
      </c>
      <c r="AN9" s="33">
        <v>5</v>
      </c>
      <c r="AO9" s="29">
        <v>0</v>
      </c>
      <c r="AP9" s="32">
        <v>0</v>
      </c>
    </row>
    <row r="10" spans="1:42" ht="37.5" customHeight="1">
      <c r="A10" s="4" t="s">
        <v>167</v>
      </c>
      <c r="B10" s="34">
        <v>86</v>
      </c>
      <c r="C10" s="35">
        <v>43</v>
      </c>
      <c r="D10" s="37">
        <v>2</v>
      </c>
      <c r="E10" s="35">
        <v>0</v>
      </c>
      <c r="F10" s="38">
        <v>2</v>
      </c>
      <c r="G10" s="34">
        <v>1</v>
      </c>
      <c r="H10" s="35">
        <v>1</v>
      </c>
      <c r="I10" s="35">
        <v>0</v>
      </c>
      <c r="J10" s="35">
        <v>1</v>
      </c>
      <c r="K10" s="36">
        <v>0</v>
      </c>
      <c r="L10" s="37">
        <v>4659</v>
      </c>
      <c r="M10" s="35">
        <v>1359</v>
      </c>
      <c r="N10" s="35">
        <v>499</v>
      </c>
      <c r="O10" s="35">
        <v>35</v>
      </c>
      <c r="P10" s="35">
        <v>78</v>
      </c>
      <c r="Q10" s="35">
        <v>162</v>
      </c>
      <c r="R10" s="35">
        <v>177</v>
      </c>
      <c r="S10" s="38">
        <v>86</v>
      </c>
      <c r="T10" s="34">
        <v>43</v>
      </c>
      <c r="U10" s="35">
        <v>0</v>
      </c>
      <c r="V10" s="36">
        <v>0</v>
      </c>
      <c r="W10" s="37">
        <v>0</v>
      </c>
      <c r="X10" s="35">
        <v>0</v>
      </c>
      <c r="Y10" s="35">
        <v>0</v>
      </c>
      <c r="Z10" s="35">
        <v>0</v>
      </c>
      <c r="AA10" s="38">
        <v>0</v>
      </c>
      <c r="AB10" s="34">
        <v>0</v>
      </c>
      <c r="AC10" s="35">
        <v>0</v>
      </c>
      <c r="AD10" s="35">
        <v>0</v>
      </c>
      <c r="AE10" s="36">
        <v>0</v>
      </c>
      <c r="AF10" s="39">
        <v>1</v>
      </c>
      <c r="AG10" s="35">
        <v>0</v>
      </c>
      <c r="AH10" s="35">
        <v>25</v>
      </c>
      <c r="AI10" s="35">
        <v>0</v>
      </c>
      <c r="AJ10" s="35">
        <v>0</v>
      </c>
      <c r="AK10" s="35">
        <v>0</v>
      </c>
      <c r="AL10" s="35">
        <v>0</v>
      </c>
      <c r="AM10" s="38">
        <v>0</v>
      </c>
      <c r="AN10" s="34">
        <v>21</v>
      </c>
      <c r="AO10" s="35">
        <v>21</v>
      </c>
      <c r="AP10" s="38">
        <v>0</v>
      </c>
    </row>
    <row r="11" spans="1:42" ht="36.75" customHeight="1">
      <c r="A11" s="3" t="s">
        <v>168</v>
      </c>
      <c r="B11" s="34">
        <v>62</v>
      </c>
      <c r="C11" s="35">
        <v>32</v>
      </c>
      <c r="D11" s="37">
        <v>1</v>
      </c>
      <c r="E11" s="35">
        <v>0</v>
      </c>
      <c r="F11" s="38">
        <v>1</v>
      </c>
      <c r="G11" s="34">
        <v>1</v>
      </c>
      <c r="H11" s="35">
        <v>1</v>
      </c>
      <c r="I11" s="35">
        <v>0</v>
      </c>
      <c r="J11" s="35">
        <v>0</v>
      </c>
      <c r="K11" s="36">
        <v>0</v>
      </c>
      <c r="L11" s="37">
        <v>3129</v>
      </c>
      <c r="M11" s="35">
        <v>857</v>
      </c>
      <c r="N11" s="35">
        <v>238</v>
      </c>
      <c r="O11" s="35">
        <v>52</v>
      </c>
      <c r="P11" s="35">
        <v>18</v>
      </c>
      <c r="Q11" s="35">
        <v>82</v>
      </c>
      <c r="R11" s="35">
        <v>76</v>
      </c>
      <c r="S11" s="38">
        <v>62</v>
      </c>
      <c r="T11" s="34">
        <v>46</v>
      </c>
      <c r="U11" s="35">
        <v>7</v>
      </c>
      <c r="V11" s="36">
        <v>0</v>
      </c>
      <c r="W11" s="37">
        <v>0</v>
      </c>
      <c r="X11" s="35">
        <v>0</v>
      </c>
      <c r="Y11" s="35">
        <v>0</v>
      </c>
      <c r="Z11" s="35">
        <v>0</v>
      </c>
      <c r="AA11" s="38">
        <v>0</v>
      </c>
      <c r="AB11" s="34">
        <v>0</v>
      </c>
      <c r="AC11" s="35">
        <v>0</v>
      </c>
      <c r="AD11" s="35">
        <v>0</v>
      </c>
      <c r="AE11" s="36">
        <v>0</v>
      </c>
      <c r="AF11" s="39">
        <v>1</v>
      </c>
      <c r="AG11" s="35">
        <v>0</v>
      </c>
      <c r="AH11" s="35">
        <v>18</v>
      </c>
      <c r="AI11" s="35">
        <v>0</v>
      </c>
      <c r="AJ11" s="35">
        <v>0</v>
      </c>
      <c r="AK11" s="35">
        <v>0</v>
      </c>
      <c r="AL11" s="35">
        <v>0</v>
      </c>
      <c r="AM11" s="38">
        <v>0</v>
      </c>
      <c r="AN11" s="34">
        <v>0</v>
      </c>
      <c r="AO11" s="35">
        <v>0</v>
      </c>
      <c r="AP11" s="38">
        <v>0</v>
      </c>
    </row>
    <row r="12" spans="1:43" ht="36" customHeight="1">
      <c r="A12" s="4" t="s">
        <v>169</v>
      </c>
      <c r="B12" s="34">
        <v>19</v>
      </c>
      <c r="C12" s="35">
        <v>15</v>
      </c>
      <c r="D12" s="37">
        <v>0</v>
      </c>
      <c r="E12" s="35">
        <v>0</v>
      </c>
      <c r="F12" s="38">
        <v>0</v>
      </c>
      <c r="G12" s="34">
        <v>0</v>
      </c>
      <c r="H12" s="35">
        <v>0</v>
      </c>
      <c r="I12" s="35">
        <v>0</v>
      </c>
      <c r="J12" s="35">
        <v>0</v>
      </c>
      <c r="K12" s="36">
        <v>0</v>
      </c>
      <c r="L12" s="37">
        <v>1570</v>
      </c>
      <c r="M12" s="35">
        <v>324</v>
      </c>
      <c r="N12" s="35">
        <v>509</v>
      </c>
      <c r="O12" s="35">
        <v>19</v>
      </c>
      <c r="P12" s="35">
        <v>50</v>
      </c>
      <c r="Q12" s="35">
        <v>19</v>
      </c>
      <c r="R12" s="35">
        <v>450</v>
      </c>
      <c r="S12" s="38">
        <v>10</v>
      </c>
      <c r="T12" s="34">
        <v>0</v>
      </c>
      <c r="U12" s="35">
        <v>0</v>
      </c>
      <c r="V12" s="36">
        <v>0</v>
      </c>
      <c r="W12" s="37">
        <v>0</v>
      </c>
      <c r="X12" s="35">
        <v>0</v>
      </c>
      <c r="Y12" s="35">
        <v>0</v>
      </c>
      <c r="Z12" s="35">
        <v>0</v>
      </c>
      <c r="AA12" s="38">
        <v>0</v>
      </c>
      <c r="AB12" s="34">
        <v>0</v>
      </c>
      <c r="AC12" s="35">
        <v>0</v>
      </c>
      <c r="AD12" s="35">
        <v>0</v>
      </c>
      <c r="AE12" s="36">
        <v>0</v>
      </c>
      <c r="AF12" s="39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8">
        <v>0</v>
      </c>
      <c r="AN12" s="34">
        <v>0</v>
      </c>
      <c r="AO12" s="35">
        <v>0</v>
      </c>
      <c r="AP12" s="38">
        <v>0</v>
      </c>
      <c r="AQ12" s="40"/>
    </row>
    <row r="13" spans="1:42" ht="27.75" customHeight="1">
      <c r="A13" s="3" t="s">
        <v>170</v>
      </c>
      <c r="B13" s="34">
        <v>49</v>
      </c>
      <c r="C13" s="35">
        <v>26</v>
      </c>
      <c r="D13" s="37">
        <v>2</v>
      </c>
      <c r="E13" s="35">
        <v>0</v>
      </c>
      <c r="F13" s="38">
        <v>0</v>
      </c>
      <c r="G13" s="34">
        <v>0</v>
      </c>
      <c r="H13" s="35">
        <v>0</v>
      </c>
      <c r="I13" s="35">
        <v>0</v>
      </c>
      <c r="J13" s="35">
        <v>0</v>
      </c>
      <c r="K13" s="36">
        <v>1</v>
      </c>
      <c r="L13" s="37">
        <v>2746</v>
      </c>
      <c r="M13" s="35">
        <v>684</v>
      </c>
      <c r="N13" s="35">
        <v>137</v>
      </c>
      <c r="O13" s="35">
        <v>0</v>
      </c>
      <c r="P13" s="35">
        <v>38</v>
      </c>
      <c r="Q13" s="35">
        <v>34</v>
      </c>
      <c r="R13" s="35">
        <v>30</v>
      </c>
      <c r="S13" s="38">
        <v>14</v>
      </c>
      <c r="T13" s="34">
        <v>40</v>
      </c>
      <c r="U13" s="35">
        <v>0</v>
      </c>
      <c r="V13" s="36">
        <v>0</v>
      </c>
      <c r="W13" s="37">
        <v>0</v>
      </c>
      <c r="X13" s="35">
        <v>0</v>
      </c>
      <c r="Y13" s="35">
        <v>0</v>
      </c>
      <c r="Z13" s="35">
        <v>0</v>
      </c>
      <c r="AA13" s="38">
        <v>0</v>
      </c>
      <c r="AB13" s="34">
        <v>0</v>
      </c>
      <c r="AC13" s="35">
        <v>0</v>
      </c>
      <c r="AD13" s="35">
        <v>0</v>
      </c>
      <c r="AE13" s="36">
        <v>0</v>
      </c>
      <c r="AF13" s="39">
        <v>2</v>
      </c>
      <c r="AG13" s="35">
        <v>1</v>
      </c>
      <c r="AH13" s="35">
        <v>153</v>
      </c>
      <c r="AI13" s="35">
        <v>0</v>
      </c>
      <c r="AJ13" s="35">
        <v>1</v>
      </c>
      <c r="AK13" s="35">
        <v>0</v>
      </c>
      <c r="AL13" s="35">
        <v>2</v>
      </c>
      <c r="AM13" s="38">
        <v>0</v>
      </c>
      <c r="AN13" s="34">
        <v>0</v>
      </c>
      <c r="AO13" s="35">
        <v>0</v>
      </c>
      <c r="AP13" s="38">
        <v>0</v>
      </c>
    </row>
    <row r="14" spans="1:42" ht="36" customHeight="1">
      <c r="A14" s="4" t="s">
        <v>171</v>
      </c>
      <c r="B14" s="34">
        <v>30</v>
      </c>
      <c r="C14" s="35">
        <v>19</v>
      </c>
      <c r="D14" s="37">
        <v>0</v>
      </c>
      <c r="E14" s="35">
        <v>0</v>
      </c>
      <c r="F14" s="38">
        <v>0</v>
      </c>
      <c r="G14" s="34">
        <v>0</v>
      </c>
      <c r="H14" s="35">
        <v>1</v>
      </c>
      <c r="I14" s="35">
        <v>0</v>
      </c>
      <c r="J14" s="35">
        <v>1</v>
      </c>
      <c r="K14" s="36">
        <v>0</v>
      </c>
      <c r="L14" s="37">
        <v>2079</v>
      </c>
      <c r="M14" s="35">
        <v>697</v>
      </c>
      <c r="N14" s="35">
        <v>120</v>
      </c>
      <c r="O14" s="35">
        <v>7</v>
      </c>
      <c r="P14" s="35">
        <v>9</v>
      </c>
      <c r="Q14" s="35">
        <v>53</v>
      </c>
      <c r="R14" s="35">
        <v>19</v>
      </c>
      <c r="S14" s="38">
        <v>39</v>
      </c>
      <c r="T14" s="34">
        <v>0</v>
      </c>
      <c r="U14" s="35">
        <v>0</v>
      </c>
      <c r="V14" s="36">
        <v>0</v>
      </c>
      <c r="W14" s="37">
        <v>0</v>
      </c>
      <c r="X14" s="35">
        <v>0</v>
      </c>
      <c r="Y14" s="35">
        <v>0</v>
      </c>
      <c r="Z14" s="35">
        <v>0</v>
      </c>
      <c r="AA14" s="38">
        <v>0</v>
      </c>
      <c r="AB14" s="34">
        <v>0</v>
      </c>
      <c r="AC14" s="35">
        <v>0</v>
      </c>
      <c r="AD14" s="35">
        <v>0</v>
      </c>
      <c r="AE14" s="36">
        <v>0</v>
      </c>
      <c r="AF14" s="39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8">
        <v>0</v>
      </c>
      <c r="AN14" s="34">
        <v>0</v>
      </c>
      <c r="AO14" s="35">
        <v>0</v>
      </c>
      <c r="AP14" s="38">
        <v>0</v>
      </c>
    </row>
    <row r="15" spans="1:42" ht="27.75" customHeight="1">
      <c r="A15" s="3" t="s">
        <v>172</v>
      </c>
      <c r="B15" s="34">
        <v>14</v>
      </c>
      <c r="C15" s="35">
        <v>14</v>
      </c>
      <c r="D15" s="37">
        <v>1</v>
      </c>
      <c r="E15" s="35">
        <v>0</v>
      </c>
      <c r="F15" s="38">
        <v>0</v>
      </c>
      <c r="G15" s="34">
        <v>1</v>
      </c>
      <c r="H15" s="35">
        <v>1</v>
      </c>
      <c r="I15" s="35">
        <v>0</v>
      </c>
      <c r="J15" s="35">
        <v>1</v>
      </c>
      <c r="K15" s="36">
        <v>0</v>
      </c>
      <c r="L15" s="37">
        <v>1036</v>
      </c>
      <c r="M15" s="35">
        <v>192</v>
      </c>
      <c r="N15" s="35">
        <v>79</v>
      </c>
      <c r="O15" s="35">
        <v>0</v>
      </c>
      <c r="P15" s="35">
        <v>40</v>
      </c>
      <c r="Q15" s="35">
        <v>17</v>
      </c>
      <c r="R15" s="35">
        <v>10</v>
      </c>
      <c r="S15" s="38">
        <v>12</v>
      </c>
      <c r="T15" s="34">
        <v>0</v>
      </c>
      <c r="U15" s="35">
        <v>0</v>
      </c>
      <c r="V15" s="36">
        <v>0</v>
      </c>
      <c r="W15" s="37">
        <v>0</v>
      </c>
      <c r="X15" s="35">
        <v>0</v>
      </c>
      <c r="Y15" s="35">
        <v>0</v>
      </c>
      <c r="Z15" s="35">
        <v>0</v>
      </c>
      <c r="AA15" s="38">
        <v>0</v>
      </c>
      <c r="AB15" s="34">
        <v>0</v>
      </c>
      <c r="AC15" s="35">
        <v>0</v>
      </c>
      <c r="AD15" s="35">
        <v>0</v>
      </c>
      <c r="AE15" s="36">
        <v>0</v>
      </c>
      <c r="AF15" s="39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8">
        <v>0</v>
      </c>
      <c r="AN15" s="34">
        <v>0</v>
      </c>
      <c r="AO15" s="35">
        <v>0</v>
      </c>
      <c r="AP15" s="38">
        <v>0</v>
      </c>
    </row>
    <row r="16" spans="1:42" ht="40.5" customHeight="1">
      <c r="A16" s="4" t="s">
        <v>173</v>
      </c>
      <c r="B16" s="34">
        <v>50</v>
      </c>
      <c r="C16" s="35">
        <v>23</v>
      </c>
      <c r="D16" s="37">
        <v>2</v>
      </c>
      <c r="E16" s="35">
        <v>1</v>
      </c>
      <c r="F16" s="38">
        <v>1</v>
      </c>
      <c r="G16" s="34">
        <v>0</v>
      </c>
      <c r="H16" s="35">
        <v>1</v>
      </c>
      <c r="I16" s="35">
        <v>0</v>
      </c>
      <c r="J16" s="35">
        <v>0</v>
      </c>
      <c r="K16" s="36">
        <v>0</v>
      </c>
      <c r="L16" s="37">
        <v>1869</v>
      </c>
      <c r="M16" s="35">
        <v>547</v>
      </c>
      <c r="N16" s="35">
        <v>207</v>
      </c>
      <c r="O16" s="35">
        <v>10</v>
      </c>
      <c r="P16" s="35">
        <v>25</v>
      </c>
      <c r="Q16" s="35">
        <v>79</v>
      </c>
      <c r="R16" s="35">
        <v>40</v>
      </c>
      <c r="S16" s="38">
        <v>64</v>
      </c>
      <c r="T16" s="34">
        <v>7</v>
      </c>
      <c r="U16" s="35">
        <v>0</v>
      </c>
      <c r="V16" s="36">
        <v>0</v>
      </c>
      <c r="W16" s="37">
        <v>0</v>
      </c>
      <c r="X16" s="35">
        <v>0</v>
      </c>
      <c r="Y16" s="35">
        <v>0</v>
      </c>
      <c r="Z16" s="35">
        <v>0</v>
      </c>
      <c r="AA16" s="38">
        <v>0</v>
      </c>
      <c r="AB16" s="34">
        <v>0</v>
      </c>
      <c r="AC16" s="35">
        <v>0</v>
      </c>
      <c r="AD16" s="35">
        <v>0</v>
      </c>
      <c r="AE16" s="36">
        <v>0</v>
      </c>
      <c r="AF16" s="39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8">
        <v>0</v>
      </c>
      <c r="AN16" s="34">
        <v>0</v>
      </c>
      <c r="AO16" s="35">
        <v>0</v>
      </c>
      <c r="AP16" s="38">
        <v>0</v>
      </c>
    </row>
    <row r="17" spans="1:42" ht="31.5" customHeight="1">
      <c r="A17" s="3" t="s">
        <v>174</v>
      </c>
      <c r="B17" s="34">
        <v>24</v>
      </c>
      <c r="C17" s="35">
        <v>11</v>
      </c>
      <c r="D17" s="37">
        <v>0</v>
      </c>
      <c r="E17" s="35">
        <v>0</v>
      </c>
      <c r="F17" s="38">
        <v>1</v>
      </c>
      <c r="G17" s="34">
        <v>0</v>
      </c>
      <c r="H17" s="35">
        <v>0</v>
      </c>
      <c r="I17" s="35">
        <v>0</v>
      </c>
      <c r="J17" s="35">
        <v>0</v>
      </c>
      <c r="K17" s="36">
        <v>0</v>
      </c>
      <c r="L17" s="37">
        <v>1368</v>
      </c>
      <c r="M17" s="35">
        <v>422</v>
      </c>
      <c r="N17" s="35">
        <v>205</v>
      </c>
      <c r="O17" s="35">
        <v>3</v>
      </c>
      <c r="P17" s="35">
        <v>88</v>
      </c>
      <c r="Q17" s="35">
        <v>31</v>
      </c>
      <c r="R17" s="35">
        <v>9</v>
      </c>
      <c r="S17" s="38">
        <v>77</v>
      </c>
      <c r="T17" s="34">
        <v>0</v>
      </c>
      <c r="U17" s="35">
        <v>0</v>
      </c>
      <c r="V17" s="36">
        <v>0</v>
      </c>
      <c r="W17" s="37">
        <v>0</v>
      </c>
      <c r="X17" s="35">
        <v>0</v>
      </c>
      <c r="Y17" s="35">
        <v>0</v>
      </c>
      <c r="Z17" s="35">
        <v>0</v>
      </c>
      <c r="AA17" s="38">
        <v>0</v>
      </c>
      <c r="AB17" s="34">
        <v>0</v>
      </c>
      <c r="AC17" s="35">
        <v>0</v>
      </c>
      <c r="AD17" s="35">
        <v>0</v>
      </c>
      <c r="AE17" s="36">
        <v>0</v>
      </c>
      <c r="AF17" s="39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8">
        <v>0</v>
      </c>
      <c r="AN17" s="34">
        <v>0</v>
      </c>
      <c r="AO17" s="35">
        <v>0</v>
      </c>
      <c r="AP17" s="38">
        <v>0</v>
      </c>
    </row>
    <row r="18" spans="1:42" ht="36.75" customHeight="1">
      <c r="A18" s="4" t="s">
        <v>175</v>
      </c>
      <c r="B18" s="34">
        <v>24</v>
      </c>
      <c r="C18" s="35">
        <v>19</v>
      </c>
      <c r="D18" s="37">
        <v>1</v>
      </c>
      <c r="E18" s="35">
        <v>0</v>
      </c>
      <c r="F18" s="38">
        <v>0</v>
      </c>
      <c r="G18" s="34">
        <v>0</v>
      </c>
      <c r="H18" s="35">
        <v>0</v>
      </c>
      <c r="I18" s="35">
        <v>1</v>
      </c>
      <c r="J18" s="35">
        <v>0</v>
      </c>
      <c r="K18" s="36">
        <v>0</v>
      </c>
      <c r="L18" s="37">
        <v>1308</v>
      </c>
      <c r="M18" s="35">
        <v>491</v>
      </c>
      <c r="N18" s="35">
        <v>292</v>
      </c>
      <c r="O18" s="35">
        <v>50</v>
      </c>
      <c r="P18" s="35">
        <v>47</v>
      </c>
      <c r="Q18" s="35">
        <v>132</v>
      </c>
      <c r="R18" s="35">
        <v>24</v>
      </c>
      <c r="S18" s="38">
        <v>85</v>
      </c>
      <c r="T18" s="34">
        <v>0</v>
      </c>
      <c r="U18" s="35">
        <v>0</v>
      </c>
      <c r="V18" s="36">
        <v>0</v>
      </c>
      <c r="W18" s="37">
        <v>0</v>
      </c>
      <c r="X18" s="35">
        <v>0</v>
      </c>
      <c r="Y18" s="35">
        <v>0</v>
      </c>
      <c r="Z18" s="35">
        <v>0</v>
      </c>
      <c r="AA18" s="38">
        <v>0</v>
      </c>
      <c r="AB18" s="34">
        <v>0</v>
      </c>
      <c r="AC18" s="35">
        <v>0</v>
      </c>
      <c r="AD18" s="35">
        <v>0</v>
      </c>
      <c r="AE18" s="36">
        <v>0</v>
      </c>
      <c r="AF18" s="39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8">
        <v>0</v>
      </c>
      <c r="AN18" s="34">
        <v>0</v>
      </c>
      <c r="AO18" s="35">
        <v>0</v>
      </c>
      <c r="AP18" s="38">
        <v>0</v>
      </c>
    </row>
    <row r="19" spans="1:42" ht="26.25" customHeight="1">
      <c r="A19" s="3" t="s">
        <v>176</v>
      </c>
      <c r="B19" s="34">
        <v>0</v>
      </c>
      <c r="C19" s="35">
        <v>0</v>
      </c>
      <c r="D19" s="37">
        <v>0</v>
      </c>
      <c r="E19" s="35">
        <v>0</v>
      </c>
      <c r="F19" s="38">
        <v>0</v>
      </c>
      <c r="G19" s="34">
        <v>0</v>
      </c>
      <c r="H19" s="35">
        <v>0</v>
      </c>
      <c r="I19" s="35">
        <v>0</v>
      </c>
      <c r="J19" s="35">
        <v>0</v>
      </c>
      <c r="K19" s="36">
        <v>0</v>
      </c>
      <c r="L19" s="37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8">
        <v>0</v>
      </c>
      <c r="T19" s="34">
        <v>0</v>
      </c>
      <c r="U19" s="35">
        <v>0</v>
      </c>
      <c r="V19" s="36">
        <v>0</v>
      </c>
      <c r="W19" s="37">
        <v>0</v>
      </c>
      <c r="X19" s="35">
        <v>0</v>
      </c>
      <c r="Y19" s="35">
        <v>0</v>
      </c>
      <c r="Z19" s="35">
        <v>0</v>
      </c>
      <c r="AA19" s="38">
        <v>0</v>
      </c>
      <c r="AB19" s="34">
        <v>0</v>
      </c>
      <c r="AC19" s="35">
        <v>0</v>
      </c>
      <c r="AD19" s="35">
        <v>0</v>
      </c>
      <c r="AE19" s="36">
        <v>0</v>
      </c>
      <c r="AF19" s="39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8">
        <v>0</v>
      </c>
      <c r="AN19" s="34">
        <v>0</v>
      </c>
      <c r="AO19" s="35">
        <v>0</v>
      </c>
      <c r="AP19" s="38">
        <v>0</v>
      </c>
    </row>
    <row r="20" spans="1:42" ht="37.5" customHeight="1">
      <c r="A20" s="4" t="s">
        <v>177</v>
      </c>
      <c r="B20" s="34">
        <v>13</v>
      </c>
      <c r="C20" s="35">
        <v>11</v>
      </c>
      <c r="D20" s="37">
        <v>0</v>
      </c>
      <c r="E20" s="35">
        <v>0</v>
      </c>
      <c r="F20" s="38">
        <v>1</v>
      </c>
      <c r="G20" s="34">
        <v>0</v>
      </c>
      <c r="H20" s="35">
        <v>0</v>
      </c>
      <c r="I20" s="35">
        <v>0</v>
      </c>
      <c r="J20" s="35">
        <v>0</v>
      </c>
      <c r="K20" s="36">
        <v>0</v>
      </c>
      <c r="L20" s="37">
        <v>1326</v>
      </c>
      <c r="M20" s="35">
        <v>383</v>
      </c>
      <c r="N20" s="35">
        <v>67</v>
      </c>
      <c r="O20" s="35">
        <v>0</v>
      </c>
      <c r="P20" s="35">
        <v>8</v>
      </c>
      <c r="Q20" s="35">
        <v>15</v>
      </c>
      <c r="R20" s="35">
        <v>4</v>
      </c>
      <c r="S20" s="38">
        <v>30</v>
      </c>
      <c r="T20" s="34">
        <v>0</v>
      </c>
      <c r="U20" s="35">
        <v>0</v>
      </c>
      <c r="V20" s="36">
        <v>0</v>
      </c>
      <c r="W20" s="37">
        <v>0</v>
      </c>
      <c r="X20" s="35">
        <v>0</v>
      </c>
      <c r="Y20" s="35">
        <v>0</v>
      </c>
      <c r="Z20" s="35">
        <v>0</v>
      </c>
      <c r="AA20" s="38">
        <v>0</v>
      </c>
      <c r="AB20" s="34">
        <v>0</v>
      </c>
      <c r="AC20" s="35">
        <v>0</v>
      </c>
      <c r="AD20" s="35">
        <v>0</v>
      </c>
      <c r="AE20" s="36">
        <v>0</v>
      </c>
      <c r="AF20" s="39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8">
        <v>0</v>
      </c>
      <c r="AN20" s="34">
        <v>0</v>
      </c>
      <c r="AO20" s="35">
        <v>0</v>
      </c>
      <c r="AP20" s="38">
        <v>0</v>
      </c>
    </row>
    <row r="21" spans="1:42" ht="27.75" customHeight="1">
      <c r="A21" s="3" t="s">
        <v>178</v>
      </c>
      <c r="B21" s="34">
        <v>68</v>
      </c>
      <c r="C21" s="35">
        <v>25</v>
      </c>
      <c r="D21" s="37">
        <v>2</v>
      </c>
      <c r="E21" s="35">
        <v>0</v>
      </c>
      <c r="F21" s="38">
        <v>3</v>
      </c>
      <c r="G21" s="34">
        <v>0</v>
      </c>
      <c r="H21" s="35">
        <v>2</v>
      </c>
      <c r="I21" s="35">
        <v>1</v>
      </c>
      <c r="J21" s="35">
        <v>2</v>
      </c>
      <c r="K21" s="36">
        <v>0</v>
      </c>
      <c r="L21" s="37">
        <v>2964</v>
      </c>
      <c r="M21" s="35">
        <v>858</v>
      </c>
      <c r="N21" s="35">
        <v>81</v>
      </c>
      <c r="O21" s="35">
        <v>15</v>
      </c>
      <c r="P21" s="35">
        <v>16</v>
      </c>
      <c r="Q21" s="35">
        <v>51</v>
      </c>
      <c r="R21" s="35">
        <v>14</v>
      </c>
      <c r="S21" s="38">
        <v>0</v>
      </c>
      <c r="T21" s="34">
        <v>20</v>
      </c>
      <c r="U21" s="35">
        <v>0</v>
      </c>
      <c r="V21" s="36">
        <v>0</v>
      </c>
      <c r="W21" s="37">
        <v>0</v>
      </c>
      <c r="X21" s="35">
        <v>0</v>
      </c>
      <c r="Y21" s="35">
        <v>0</v>
      </c>
      <c r="Z21" s="35">
        <v>0</v>
      </c>
      <c r="AA21" s="38">
        <v>0</v>
      </c>
      <c r="AB21" s="34">
        <v>1</v>
      </c>
      <c r="AC21" s="35">
        <v>0</v>
      </c>
      <c r="AD21" s="35">
        <v>0</v>
      </c>
      <c r="AE21" s="36">
        <v>0</v>
      </c>
      <c r="AF21" s="39">
        <v>3</v>
      </c>
      <c r="AG21" s="35">
        <v>1</v>
      </c>
      <c r="AH21" s="35">
        <v>326</v>
      </c>
      <c r="AI21" s="35">
        <v>0</v>
      </c>
      <c r="AJ21" s="35">
        <v>10</v>
      </c>
      <c r="AK21" s="35">
        <v>0</v>
      </c>
      <c r="AL21" s="35">
        <v>2</v>
      </c>
      <c r="AM21" s="38">
        <v>0</v>
      </c>
      <c r="AN21" s="34">
        <v>0</v>
      </c>
      <c r="AO21" s="35">
        <v>0</v>
      </c>
      <c r="AP21" s="38">
        <v>0</v>
      </c>
    </row>
    <row r="22" spans="1:42" ht="33.75" customHeight="1">
      <c r="A22" s="4" t="s">
        <v>179</v>
      </c>
      <c r="B22" s="34">
        <v>64</v>
      </c>
      <c r="C22" s="35">
        <v>38</v>
      </c>
      <c r="D22" s="37">
        <v>2</v>
      </c>
      <c r="E22" s="35">
        <v>0</v>
      </c>
      <c r="F22" s="38">
        <v>1</v>
      </c>
      <c r="G22" s="34">
        <v>0</v>
      </c>
      <c r="H22" s="35">
        <v>2</v>
      </c>
      <c r="I22" s="35">
        <v>1</v>
      </c>
      <c r="J22" s="35">
        <v>2</v>
      </c>
      <c r="K22" s="36">
        <v>0</v>
      </c>
      <c r="L22" s="37">
        <v>3463</v>
      </c>
      <c r="M22" s="35">
        <v>1278</v>
      </c>
      <c r="N22" s="35">
        <v>428</v>
      </c>
      <c r="O22" s="35">
        <v>53</v>
      </c>
      <c r="P22" s="35">
        <v>69</v>
      </c>
      <c r="Q22" s="35">
        <v>105</v>
      </c>
      <c r="R22" s="35">
        <v>108</v>
      </c>
      <c r="S22" s="38">
        <v>152</v>
      </c>
      <c r="T22" s="34">
        <v>29</v>
      </c>
      <c r="U22" s="35">
        <v>5</v>
      </c>
      <c r="V22" s="36">
        <v>0</v>
      </c>
      <c r="W22" s="37">
        <v>0</v>
      </c>
      <c r="X22" s="35">
        <v>0</v>
      </c>
      <c r="Y22" s="35">
        <v>0</v>
      </c>
      <c r="Z22" s="35">
        <v>0</v>
      </c>
      <c r="AA22" s="38">
        <v>0</v>
      </c>
      <c r="AB22" s="34">
        <v>0</v>
      </c>
      <c r="AC22" s="35">
        <v>0</v>
      </c>
      <c r="AD22" s="35">
        <v>0</v>
      </c>
      <c r="AE22" s="36">
        <v>0</v>
      </c>
      <c r="AF22" s="39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8">
        <v>0</v>
      </c>
      <c r="AN22" s="34">
        <v>0</v>
      </c>
      <c r="AO22" s="35">
        <v>0</v>
      </c>
      <c r="AP22" s="38">
        <v>0</v>
      </c>
    </row>
    <row r="23" spans="1:42" ht="27.75" customHeight="1">
      <c r="A23" s="3" t="s">
        <v>180</v>
      </c>
      <c r="B23" s="34">
        <v>17</v>
      </c>
      <c r="C23" s="35">
        <v>16</v>
      </c>
      <c r="D23" s="37">
        <v>0</v>
      </c>
      <c r="E23" s="35">
        <v>1</v>
      </c>
      <c r="F23" s="38">
        <v>1</v>
      </c>
      <c r="G23" s="34">
        <v>0</v>
      </c>
      <c r="H23" s="35">
        <v>0</v>
      </c>
      <c r="I23" s="35">
        <v>0</v>
      </c>
      <c r="J23" s="35">
        <v>0</v>
      </c>
      <c r="K23" s="36">
        <v>0</v>
      </c>
      <c r="L23" s="37">
        <v>1566</v>
      </c>
      <c r="M23" s="35">
        <v>401</v>
      </c>
      <c r="N23" s="35">
        <v>130</v>
      </c>
      <c r="O23" s="35">
        <v>3</v>
      </c>
      <c r="P23" s="35">
        <v>22</v>
      </c>
      <c r="Q23" s="35">
        <v>70</v>
      </c>
      <c r="R23" s="35">
        <v>21</v>
      </c>
      <c r="S23" s="38">
        <v>17</v>
      </c>
      <c r="T23" s="34">
        <v>10</v>
      </c>
      <c r="U23" s="35">
        <v>0</v>
      </c>
      <c r="V23" s="36">
        <v>5</v>
      </c>
      <c r="W23" s="37">
        <v>0</v>
      </c>
      <c r="X23" s="35">
        <v>0</v>
      </c>
      <c r="Y23" s="35">
        <v>0</v>
      </c>
      <c r="Z23" s="35">
        <v>0</v>
      </c>
      <c r="AA23" s="38">
        <v>0</v>
      </c>
      <c r="AB23" s="34">
        <v>0</v>
      </c>
      <c r="AC23" s="35">
        <v>0</v>
      </c>
      <c r="AD23" s="35">
        <v>0</v>
      </c>
      <c r="AE23" s="36">
        <v>0</v>
      </c>
      <c r="AF23" s="39">
        <v>1</v>
      </c>
      <c r="AG23" s="35">
        <v>1</v>
      </c>
      <c r="AH23" s="35">
        <v>23</v>
      </c>
      <c r="AI23" s="35">
        <v>0</v>
      </c>
      <c r="AJ23" s="35">
        <v>0</v>
      </c>
      <c r="AK23" s="35">
        <v>2</v>
      </c>
      <c r="AL23" s="35">
        <v>0</v>
      </c>
      <c r="AM23" s="38">
        <v>0</v>
      </c>
      <c r="AN23" s="34">
        <v>0</v>
      </c>
      <c r="AO23" s="35">
        <v>0</v>
      </c>
      <c r="AP23" s="38">
        <v>0</v>
      </c>
    </row>
    <row r="24" spans="1:42" ht="36" customHeight="1">
      <c r="A24" s="4" t="s">
        <v>181</v>
      </c>
      <c r="B24" s="34">
        <v>70</v>
      </c>
      <c r="C24" s="35">
        <v>38</v>
      </c>
      <c r="D24" s="37">
        <v>1</v>
      </c>
      <c r="E24" s="35">
        <v>0</v>
      </c>
      <c r="F24" s="38">
        <v>2</v>
      </c>
      <c r="G24" s="34">
        <v>1</v>
      </c>
      <c r="H24" s="35">
        <v>1</v>
      </c>
      <c r="I24" s="35">
        <v>1</v>
      </c>
      <c r="J24" s="35">
        <v>1</v>
      </c>
      <c r="K24" s="36">
        <v>0</v>
      </c>
      <c r="L24" s="37">
        <v>3493</v>
      </c>
      <c r="M24" s="35">
        <v>708</v>
      </c>
      <c r="N24" s="35">
        <v>605</v>
      </c>
      <c r="O24" s="35">
        <v>28</v>
      </c>
      <c r="P24" s="35">
        <v>113</v>
      </c>
      <c r="Q24" s="35">
        <v>71</v>
      </c>
      <c r="R24" s="35">
        <v>251</v>
      </c>
      <c r="S24" s="38">
        <v>221</v>
      </c>
      <c r="T24" s="34">
        <v>0</v>
      </c>
      <c r="U24" s="35">
        <v>0</v>
      </c>
      <c r="V24" s="36">
        <v>0</v>
      </c>
      <c r="W24" s="37">
        <v>0</v>
      </c>
      <c r="X24" s="35">
        <v>0</v>
      </c>
      <c r="Y24" s="35">
        <v>0</v>
      </c>
      <c r="Z24" s="35">
        <v>0</v>
      </c>
      <c r="AA24" s="38">
        <v>0</v>
      </c>
      <c r="AB24" s="34">
        <v>0</v>
      </c>
      <c r="AC24" s="35">
        <v>0</v>
      </c>
      <c r="AD24" s="35">
        <v>0</v>
      </c>
      <c r="AE24" s="36">
        <v>0</v>
      </c>
      <c r="AF24" s="39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8">
        <v>0</v>
      </c>
      <c r="AN24" s="34">
        <v>0</v>
      </c>
      <c r="AO24" s="35">
        <v>0</v>
      </c>
      <c r="AP24" s="38">
        <v>0</v>
      </c>
    </row>
    <row r="25" spans="1:42" ht="33" customHeight="1">
      <c r="A25" s="4" t="s">
        <v>182</v>
      </c>
      <c r="B25" s="34">
        <v>12</v>
      </c>
      <c r="C25" s="35">
        <v>5</v>
      </c>
      <c r="D25" s="37">
        <v>0</v>
      </c>
      <c r="E25" s="35">
        <v>0</v>
      </c>
      <c r="F25" s="38">
        <v>0</v>
      </c>
      <c r="G25" s="34">
        <v>0</v>
      </c>
      <c r="H25" s="35">
        <v>0</v>
      </c>
      <c r="I25" s="35">
        <v>0</v>
      </c>
      <c r="J25" s="35">
        <v>0</v>
      </c>
      <c r="K25" s="36">
        <v>0</v>
      </c>
      <c r="L25" s="37">
        <v>544</v>
      </c>
      <c r="M25" s="35">
        <v>107</v>
      </c>
      <c r="N25" s="35">
        <v>28</v>
      </c>
      <c r="O25" s="35">
        <v>6</v>
      </c>
      <c r="P25" s="35">
        <v>7</v>
      </c>
      <c r="Q25" s="35">
        <v>14</v>
      </c>
      <c r="R25" s="35">
        <v>7</v>
      </c>
      <c r="S25" s="38">
        <v>0</v>
      </c>
      <c r="T25" s="34">
        <v>0</v>
      </c>
      <c r="U25" s="35">
        <v>0</v>
      </c>
      <c r="V25" s="36">
        <v>0</v>
      </c>
      <c r="W25" s="37">
        <v>0</v>
      </c>
      <c r="X25" s="35">
        <v>0</v>
      </c>
      <c r="Y25" s="35">
        <v>0</v>
      </c>
      <c r="Z25" s="35">
        <v>0</v>
      </c>
      <c r="AA25" s="38">
        <v>0</v>
      </c>
      <c r="AB25" s="34">
        <v>0</v>
      </c>
      <c r="AC25" s="35">
        <v>0</v>
      </c>
      <c r="AD25" s="35">
        <v>0</v>
      </c>
      <c r="AE25" s="36">
        <v>0</v>
      </c>
      <c r="AF25" s="39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8">
        <v>0</v>
      </c>
      <c r="AN25" s="34">
        <v>0</v>
      </c>
      <c r="AO25" s="35">
        <v>0</v>
      </c>
      <c r="AP25" s="38">
        <v>0</v>
      </c>
    </row>
    <row r="26" spans="1:42" ht="30" customHeight="1">
      <c r="A26" s="4" t="s">
        <v>183</v>
      </c>
      <c r="B26" s="34">
        <v>24</v>
      </c>
      <c r="C26" s="35">
        <v>12</v>
      </c>
      <c r="D26" s="37">
        <v>1</v>
      </c>
      <c r="E26" s="35">
        <v>0</v>
      </c>
      <c r="F26" s="38">
        <v>0</v>
      </c>
      <c r="G26" s="34">
        <v>1</v>
      </c>
      <c r="H26" s="35">
        <v>0</v>
      </c>
      <c r="I26" s="35">
        <v>0</v>
      </c>
      <c r="J26" s="35">
        <v>0</v>
      </c>
      <c r="K26" s="36">
        <v>0</v>
      </c>
      <c r="L26" s="37">
        <v>711</v>
      </c>
      <c r="M26" s="35">
        <v>287</v>
      </c>
      <c r="N26" s="35">
        <v>101</v>
      </c>
      <c r="O26" s="35">
        <v>2</v>
      </c>
      <c r="P26" s="35">
        <v>15</v>
      </c>
      <c r="Q26" s="35">
        <v>51</v>
      </c>
      <c r="R26" s="35">
        <v>30</v>
      </c>
      <c r="S26" s="38">
        <v>5</v>
      </c>
      <c r="T26" s="34">
        <v>0</v>
      </c>
      <c r="U26" s="35">
        <v>0</v>
      </c>
      <c r="V26" s="36">
        <v>0</v>
      </c>
      <c r="W26" s="37">
        <v>0</v>
      </c>
      <c r="X26" s="35">
        <v>0</v>
      </c>
      <c r="Y26" s="35">
        <v>0</v>
      </c>
      <c r="Z26" s="35">
        <v>0</v>
      </c>
      <c r="AA26" s="38">
        <v>0</v>
      </c>
      <c r="AB26" s="34">
        <v>0</v>
      </c>
      <c r="AC26" s="35">
        <v>0</v>
      </c>
      <c r="AD26" s="35">
        <v>0</v>
      </c>
      <c r="AE26" s="36">
        <v>0</v>
      </c>
      <c r="AF26" s="39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8">
        <v>0</v>
      </c>
      <c r="AN26" s="34">
        <v>0</v>
      </c>
      <c r="AO26" s="35">
        <v>0</v>
      </c>
      <c r="AP26" s="38">
        <v>0</v>
      </c>
    </row>
    <row r="27" spans="1:42" ht="34.5" customHeight="1">
      <c r="A27" s="4" t="s">
        <v>184</v>
      </c>
      <c r="B27" s="34">
        <v>23</v>
      </c>
      <c r="C27" s="35">
        <v>16</v>
      </c>
      <c r="D27" s="37">
        <v>2</v>
      </c>
      <c r="E27" s="35">
        <v>0</v>
      </c>
      <c r="F27" s="38">
        <v>2</v>
      </c>
      <c r="G27" s="34">
        <v>0</v>
      </c>
      <c r="H27" s="35">
        <v>2</v>
      </c>
      <c r="I27" s="35">
        <v>1</v>
      </c>
      <c r="J27" s="35">
        <v>1</v>
      </c>
      <c r="K27" s="36">
        <v>0</v>
      </c>
      <c r="L27" s="37">
        <v>1059</v>
      </c>
      <c r="M27" s="35">
        <v>280</v>
      </c>
      <c r="N27" s="35">
        <v>59</v>
      </c>
      <c r="O27" s="35">
        <v>18</v>
      </c>
      <c r="P27" s="35">
        <v>21</v>
      </c>
      <c r="Q27" s="35">
        <v>19</v>
      </c>
      <c r="R27" s="35">
        <v>22</v>
      </c>
      <c r="S27" s="38">
        <v>0</v>
      </c>
      <c r="T27" s="34">
        <v>24</v>
      </c>
      <c r="U27" s="35">
        <v>0</v>
      </c>
      <c r="V27" s="36">
        <v>0</v>
      </c>
      <c r="W27" s="37">
        <v>0</v>
      </c>
      <c r="X27" s="35">
        <v>0</v>
      </c>
      <c r="Y27" s="35">
        <v>0</v>
      </c>
      <c r="Z27" s="35">
        <v>0</v>
      </c>
      <c r="AA27" s="38">
        <v>0</v>
      </c>
      <c r="AB27" s="34">
        <v>0</v>
      </c>
      <c r="AC27" s="35">
        <v>0</v>
      </c>
      <c r="AD27" s="35">
        <v>0</v>
      </c>
      <c r="AE27" s="36">
        <v>0</v>
      </c>
      <c r="AF27" s="39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8">
        <v>0</v>
      </c>
      <c r="AN27" s="34">
        <v>0</v>
      </c>
      <c r="AO27" s="35">
        <v>0</v>
      </c>
      <c r="AP27" s="38">
        <v>0</v>
      </c>
    </row>
    <row r="28" spans="1:42" ht="31.5">
      <c r="A28" s="4" t="s">
        <v>185</v>
      </c>
      <c r="B28" s="34">
        <v>53</v>
      </c>
      <c r="C28" s="35">
        <v>39</v>
      </c>
      <c r="D28" s="37">
        <v>1</v>
      </c>
      <c r="E28" s="35">
        <v>0</v>
      </c>
      <c r="F28" s="38">
        <v>3</v>
      </c>
      <c r="G28" s="34">
        <v>0</v>
      </c>
      <c r="H28" s="35">
        <v>1</v>
      </c>
      <c r="I28" s="35">
        <v>0</v>
      </c>
      <c r="J28" s="35">
        <v>2</v>
      </c>
      <c r="K28" s="36">
        <v>0</v>
      </c>
      <c r="L28" s="37">
        <v>3225</v>
      </c>
      <c r="M28" s="35">
        <v>650</v>
      </c>
      <c r="N28" s="35">
        <v>650</v>
      </c>
      <c r="O28" s="35">
        <v>77</v>
      </c>
      <c r="P28" s="35">
        <v>223</v>
      </c>
      <c r="Q28" s="35">
        <v>181</v>
      </c>
      <c r="R28" s="35">
        <v>219</v>
      </c>
      <c r="S28" s="38">
        <v>152</v>
      </c>
      <c r="T28" s="34">
        <v>0</v>
      </c>
      <c r="U28" s="35">
        <v>0</v>
      </c>
      <c r="V28" s="36">
        <v>0</v>
      </c>
      <c r="W28" s="37">
        <v>0</v>
      </c>
      <c r="X28" s="35">
        <v>0</v>
      </c>
      <c r="Y28" s="35">
        <v>0</v>
      </c>
      <c r="Z28" s="35">
        <v>0</v>
      </c>
      <c r="AA28" s="38">
        <v>0</v>
      </c>
      <c r="AB28" s="34">
        <v>0</v>
      </c>
      <c r="AC28" s="35">
        <v>0</v>
      </c>
      <c r="AD28" s="35">
        <v>0</v>
      </c>
      <c r="AE28" s="36">
        <v>0</v>
      </c>
      <c r="AF28" s="39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8">
        <v>0</v>
      </c>
      <c r="AN28" s="34">
        <v>0</v>
      </c>
      <c r="AO28" s="35">
        <v>0</v>
      </c>
      <c r="AP28" s="38">
        <v>0</v>
      </c>
    </row>
    <row r="29" spans="1:42" ht="27" customHeight="1">
      <c r="A29" s="4" t="s">
        <v>186</v>
      </c>
      <c r="B29" s="34">
        <v>19</v>
      </c>
      <c r="C29" s="35">
        <v>16</v>
      </c>
      <c r="D29" s="37">
        <v>0</v>
      </c>
      <c r="E29" s="35">
        <v>1</v>
      </c>
      <c r="F29" s="38">
        <v>3</v>
      </c>
      <c r="G29" s="34">
        <v>0</v>
      </c>
      <c r="H29" s="35">
        <v>0</v>
      </c>
      <c r="I29" s="35">
        <v>0</v>
      </c>
      <c r="J29" s="35">
        <v>0</v>
      </c>
      <c r="K29" s="36">
        <v>0</v>
      </c>
      <c r="L29" s="37">
        <v>1171</v>
      </c>
      <c r="M29" s="35">
        <v>437</v>
      </c>
      <c r="N29" s="35">
        <v>147</v>
      </c>
      <c r="O29" s="35">
        <v>83</v>
      </c>
      <c r="P29" s="35">
        <v>47</v>
      </c>
      <c r="Q29" s="35">
        <v>37</v>
      </c>
      <c r="R29" s="35">
        <v>55</v>
      </c>
      <c r="S29" s="38">
        <v>8</v>
      </c>
      <c r="T29" s="34">
        <v>0</v>
      </c>
      <c r="U29" s="35">
        <v>0</v>
      </c>
      <c r="V29" s="36">
        <v>0</v>
      </c>
      <c r="W29" s="37">
        <v>0</v>
      </c>
      <c r="X29" s="35">
        <v>0</v>
      </c>
      <c r="Y29" s="35">
        <v>0</v>
      </c>
      <c r="Z29" s="35">
        <v>0</v>
      </c>
      <c r="AA29" s="38">
        <v>0</v>
      </c>
      <c r="AB29" s="34">
        <v>0</v>
      </c>
      <c r="AC29" s="35">
        <v>0</v>
      </c>
      <c r="AD29" s="35">
        <v>0</v>
      </c>
      <c r="AE29" s="36">
        <v>0</v>
      </c>
      <c r="AF29" s="39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8">
        <v>0</v>
      </c>
      <c r="AN29" s="34">
        <v>0</v>
      </c>
      <c r="AO29" s="35">
        <v>0</v>
      </c>
      <c r="AP29" s="38">
        <v>0</v>
      </c>
    </row>
    <row r="30" spans="1:42" ht="39" customHeight="1">
      <c r="A30" s="4" t="s">
        <v>187</v>
      </c>
      <c r="B30" s="34">
        <v>6</v>
      </c>
      <c r="C30" s="35">
        <v>5</v>
      </c>
      <c r="D30" s="37">
        <v>2</v>
      </c>
      <c r="E30" s="35">
        <v>0</v>
      </c>
      <c r="F30" s="38">
        <v>0</v>
      </c>
      <c r="G30" s="34">
        <v>0</v>
      </c>
      <c r="H30" s="35">
        <v>0</v>
      </c>
      <c r="I30" s="35">
        <v>0</v>
      </c>
      <c r="J30" s="35">
        <v>0</v>
      </c>
      <c r="K30" s="36">
        <v>0</v>
      </c>
      <c r="L30" s="37">
        <v>260</v>
      </c>
      <c r="M30" s="35">
        <v>30</v>
      </c>
      <c r="N30" s="35">
        <v>32</v>
      </c>
      <c r="O30" s="35">
        <v>0</v>
      </c>
      <c r="P30" s="35">
        <v>0</v>
      </c>
      <c r="Q30" s="35">
        <v>7</v>
      </c>
      <c r="R30" s="35">
        <v>25</v>
      </c>
      <c r="S30" s="38">
        <v>0</v>
      </c>
      <c r="T30" s="34">
        <v>0</v>
      </c>
      <c r="U30" s="35">
        <v>0</v>
      </c>
      <c r="V30" s="36">
        <v>0</v>
      </c>
      <c r="W30" s="37">
        <v>0</v>
      </c>
      <c r="X30" s="35">
        <v>0</v>
      </c>
      <c r="Y30" s="35">
        <v>0</v>
      </c>
      <c r="Z30" s="35">
        <v>0</v>
      </c>
      <c r="AA30" s="38">
        <v>0</v>
      </c>
      <c r="AB30" s="34">
        <v>0</v>
      </c>
      <c r="AC30" s="35">
        <v>0</v>
      </c>
      <c r="AD30" s="35">
        <v>0</v>
      </c>
      <c r="AE30" s="36">
        <v>0</v>
      </c>
      <c r="AF30" s="39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8">
        <v>0</v>
      </c>
      <c r="AN30" s="34">
        <v>0</v>
      </c>
      <c r="AO30" s="35">
        <v>0</v>
      </c>
      <c r="AP30" s="38">
        <v>0</v>
      </c>
    </row>
    <row r="31" spans="1:42" ht="29.25" customHeight="1">
      <c r="A31" s="4" t="s">
        <v>188</v>
      </c>
      <c r="B31" s="34">
        <v>8</v>
      </c>
      <c r="C31" s="35">
        <v>9</v>
      </c>
      <c r="D31" s="37">
        <v>0</v>
      </c>
      <c r="E31" s="35">
        <v>0</v>
      </c>
      <c r="F31" s="38">
        <v>0</v>
      </c>
      <c r="G31" s="34">
        <v>0</v>
      </c>
      <c r="H31" s="35">
        <v>0</v>
      </c>
      <c r="I31" s="35">
        <v>0</v>
      </c>
      <c r="J31" s="35">
        <v>0</v>
      </c>
      <c r="K31" s="36">
        <v>0</v>
      </c>
      <c r="L31" s="37">
        <v>593</v>
      </c>
      <c r="M31" s="35">
        <v>141</v>
      </c>
      <c r="N31" s="35">
        <v>79</v>
      </c>
      <c r="O31" s="35">
        <v>7</v>
      </c>
      <c r="P31" s="35">
        <v>5</v>
      </c>
      <c r="Q31" s="35">
        <v>25</v>
      </c>
      <c r="R31" s="35">
        <v>46</v>
      </c>
      <c r="S31" s="38">
        <v>3</v>
      </c>
      <c r="T31" s="34">
        <v>10</v>
      </c>
      <c r="U31" s="35">
        <v>0</v>
      </c>
      <c r="V31" s="36">
        <v>0</v>
      </c>
      <c r="W31" s="37">
        <v>0</v>
      </c>
      <c r="X31" s="35">
        <v>0</v>
      </c>
      <c r="Y31" s="35">
        <v>0</v>
      </c>
      <c r="Z31" s="35">
        <v>0</v>
      </c>
      <c r="AA31" s="38">
        <v>0</v>
      </c>
      <c r="AB31" s="34">
        <v>0</v>
      </c>
      <c r="AC31" s="35">
        <v>0</v>
      </c>
      <c r="AD31" s="35">
        <v>0</v>
      </c>
      <c r="AE31" s="36">
        <v>0</v>
      </c>
      <c r="AF31" s="39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8">
        <v>0</v>
      </c>
      <c r="AN31" s="34">
        <v>0</v>
      </c>
      <c r="AO31" s="35">
        <v>0</v>
      </c>
      <c r="AP31" s="38">
        <v>0</v>
      </c>
    </row>
    <row r="32" spans="1:42" ht="31.5">
      <c r="A32" s="4" t="s">
        <v>189</v>
      </c>
      <c r="B32" s="34">
        <v>34</v>
      </c>
      <c r="C32" s="35">
        <v>24</v>
      </c>
      <c r="D32" s="37">
        <v>2</v>
      </c>
      <c r="E32" s="35">
        <v>1</v>
      </c>
      <c r="F32" s="38">
        <v>0</v>
      </c>
      <c r="G32" s="34">
        <v>0</v>
      </c>
      <c r="H32" s="35">
        <v>0</v>
      </c>
      <c r="I32" s="35">
        <v>1</v>
      </c>
      <c r="J32" s="35">
        <v>0</v>
      </c>
      <c r="K32" s="36">
        <v>0</v>
      </c>
      <c r="L32" s="37">
        <v>2045</v>
      </c>
      <c r="M32" s="35">
        <v>585</v>
      </c>
      <c r="N32" s="35">
        <v>282</v>
      </c>
      <c r="O32" s="35">
        <v>88</v>
      </c>
      <c r="P32" s="35">
        <v>115</v>
      </c>
      <c r="Q32" s="35">
        <v>85</v>
      </c>
      <c r="R32" s="35">
        <v>50</v>
      </c>
      <c r="S32" s="38">
        <v>32</v>
      </c>
      <c r="T32" s="34">
        <v>10</v>
      </c>
      <c r="U32" s="35">
        <v>10</v>
      </c>
      <c r="V32" s="36">
        <v>0</v>
      </c>
      <c r="W32" s="37">
        <v>0</v>
      </c>
      <c r="X32" s="35">
        <v>0</v>
      </c>
      <c r="Y32" s="35">
        <v>0</v>
      </c>
      <c r="Z32" s="35">
        <v>0</v>
      </c>
      <c r="AA32" s="38">
        <v>0</v>
      </c>
      <c r="AB32" s="34">
        <v>0</v>
      </c>
      <c r="AC32" s="35">
        <v>0</v>
      </c>
      <c r="AD32" s="35">
        <v>0</v>
      </c>
      <c r="AE32" s="36">
        <v>0</v>
      </c>
      <c r="AF32" s="39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8">
        <v>0</v>
      </c>
      <c r="AN32" s="34">
        <v>0</v>
      </c>
      <c r="AO32" s="35">
        <v>0</v>
      </c>
      <c r="AP32" s="38">
        <v>0</v>
      </c>
    </row>
    <row r="33" spans="1:42" ht="35.25" customHeight="1">
      <c r="A33" s="4" t="s">
        <v>190</v>
      </c>
      <c r="B33" s="34">
        <v>37</v>
      </c>
      <c r="C33" s="35">
        <v>15</v>
      </c>
      <c r="D33" s="37">
        <v>0</v>
      </c>
      <c r="E33" s="35">
        <v>0</v>
      </c>
      <c r="F33" s="38">
        <v>2</v>
      </c>
      <c r="G33" s="34">
        <v>0</v>
      </c>
      <c r="H33" s="35">
        <v>0</v>
      </c>
      <c r="I33" s="35">
        <v>1</v>
      </c>
      <c r="J33" s="35">
        <v>0</v>
      </c>
      <c r="K33" s="36">
        <v>0</v>
      </c>
      <c r="L33" s="37">
        <v>1404</v>
      </c>
      <c r="M33" s="35">
        <v>363</v>
      </c>
      <c r="N33" s="35">
        <v>86</v>
      </c>
      <c r="O33" s="35">
        <v>18</v>
      </c>
      <c r="P33" s="35">
        <v>15</v>
      </c>
      <c r="Q33" s="35">
        <v>23</v>
      </c>
      <c r="R33" s="35">
        <v>20</v>
      </c>
      <c r="S33" s="38">
        <v>28</v>
      </c>
      <c r="T33" s="34">
        <v>57</v>
      </c>
      <c r="U33" s="35">
        <v>0</v>
      </c>
      <c r="V33" s="36">
        <v>7</v>
      </c>
      <c r="W33" s="37">
        <v>0</v>
      </c>
      <c r="X33" s="35">
        <v>0</v>
      </c>
      <c r="Y33" s="35">
        <v>0</v>
      </c>
      <c r="Z33" s="35">
        <v>0</v>
      </c>
      <c r="AA33" s="38">
        <v>0</v>
      </c>
      <c r="AB33" s="34">
        <v>0</v>
      </c>
      <c r="AC33" s="35">
        <v>0</v>
      </c>
      <c r="AD33" s="35">
        <v>0</v>
      </c>
      <c r="AE33" s="36">
        <v>0</v>
      </c>
      <c r="AF33" s="39">
        <v>1</v>
      </c>
      <c r="AG33" s="35">
        <v>1</v>
      </c>
      <c r="AH33" s="35">
        <v>24</v>
      </c>
      <c r="AI33" s="35">
        <v>0</v>
      </c>
      <c r="AJ33" s="35">
        <v>0</v>
      </c>
      <c r="AK33" s="35">
        <v>3</v>
      </c>
      <c r="AL33" s="35">
        <v>0</v>
      </c>
      <c r="AM33" s="38">
        <v>0</v>
      </c>
      <c r="AN33" s="34">
        <v>0</v>
      </c>
      <c r="AO33" s="35">
        <v>0</v>
      </c>
      <c r="AP33" s="38">
        <v>0</v>
      </c>
    </row>
    <row r="34" spans="1:42" ht="51" customHeight="1" thickBot="1">
      <c r="A34" s="47" t="s">
        <v>191</v>
      </c>
      <c r="B34" s="41">
        <v>33</v>
      </c>
      <c r="C34" s="42">
        <v>24</v>
      </c>
      <c r="D34" s="44">
        <v>2</v>
      </c>
      <c r="E34" s="42">
        <v>0</v>
      </c>
      <c r="F34" s="45">
        <v>2</v>
      </c>
      <c r="G34" s="41">
        <v>0</v>
      </c>
      <c r="H34" s="42">
        <v>1</v>
      </c>
      <c r="I34" s="42">
        <v>0</v>
      </c>
      <c r="J34" s="42">
        <v>0</v>
      </c>
      <c r="K34" s="43">
        <v>0</v>
      </c>
      <c r="L34" s="44">
        <v>2252</v>
      </c>
      <c r="M34" s="42">
        <v>579</v>
      </c>
      <c r="N34" s="42">
        <v>304</v>
      </c>
      <c r="O34" s="42">
        <v>50</v>
      </c>
      <c r="P34" s="42">
        <v>55</v>
      </c>
      <c r="Q34" s="42">
        <v>73</v>
      </c>
      <c r="R34" s="42">
        <v>156</v>
      </c>
      <c r="S34" s="45">
        <v>26</v>
      </c>
      <c r="T34" s="41">
        <v>7</v>
      </c>
      <c r="U34" s="42">
        <v>7</v>
      </c>
      <c r="V34" s="43">
        <v>0</v>
      </c>
      <c r="W34" s="44">
        <v>0</v>
      </c>
      <c r="X34" s="42">
        <v>0</v>
      </c>
      <c r="Y34" s="42">
        <v>0</v>
      </c>
      <c r="Z34" s="42">
        <v>0</v>
      </c>
      <c r="AA34" s="45">
        <v>0</v>
      </c>
      <c r="AB34" s="41">
        <v>0</v>
      </c>
      <c r="AC34" s="42">
        <v>0</v>
      </c>
      <c r="AD34" s="42">
        <v>0</v>
      </c>
      <c r="AE34" s="43">
        <v>0</v>
      </c>
      <c r="AF34" s="48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5">
        <v>0</v>
      </c>
      <c r="AN34" s="41">
        <v>0</v>
      </c>
      <c r="AO34" s="42">
        <v>0</v>
      </c>
      <c r="AP34" s="45">
        <v>0</v>
      </c>
    </row>
    <row r="35" spans="1:42" ht="29.25" customHeight="1" thickBot="1" thickTop="1">
      <c r="A35" s="108" t="s">
        <v>32</v>
      </c>
      <c r="B35" s="52">
        <f aca="true" t="shared" si="0" ref="B35:AP35">SUM(B9:B34)</f>
        <v>1113</v>
      </c>
      <c r="C35" s="50">
        <f t="shared" si="0"/>
        <v>650</v>
      </c>
      <c r="D35" s="52">
        <f t="shared" si="0"/>
        <v>30</v>
      </c>
      <c r="E35" s="50">
        <f t="shared" si="0"/>
        <v>5</v>
      </c>
      <c r="F35" s="53">
        <f t="shared" si="0"/>
        <v>38</v>
      </c>
      <c r="G35" s="49">
        <f t="shared" si="0"/>
        <v>8</v>
      </c>
      <c r="H35" s="50">
        <f t="shared" si="0"/>
        <v>17</v>
      </c>
      <c r="I35" s="50">
        <f t="shared" si="0"/>
        <v>11</v>
      </c>
      <c r="J35" s="50">
        <f t="shared" si="0"/>
        <v>15</v>
      </c>
      <c r="K35" s="51">
        <f t="shared" si="0"/>
        <v>2</v>
      </c>
      <c r="L35" s="52">
        <f t="shared" si="0"/>
        <v>60327</v>
      </c>
      <c r="M35" s="50">
        <f t="shared" si="0"/>
        <v>15830</v>
      </c>
      <c r="N35" s="50">
        <f t="shared" si="0"/>
        <v>6831</v>
      </c>
      <c r="O35" s="50">
        <f t="shared" si="0"/>
        <v>973</v>
      </c>
      <c r="P35" s="50">
        <f t="shared" si="0"/>
        <v>1572</v>
      </c>
      <c r="Q35" s="50">
        <f t="shared" si="0"/>
        <v>1801</v>
      </c>
      <c r="R35" s="50">
        <f t="shared" si="0"/>
        <v>2226</v>
      </c>
      <c r="S35" s="53">
        <f t="shared" si="0"/>
        <v>1324</v>
      </c>
      <c r="T35" s="49">
        <f t="shared" si="0"/>
        <v>568</v>
      </c>
      <c r="U35" s="50">
        <f t="shared" si="0"/>
        <v>33</v>
      </c>
      <c r="V35" s="51">
        <f t="shared" si="0"/>
        <v>17</v>
      </c>
      <c r="W35" s="52">
        <f t="shared" si="0"/>
        <v>0</v>
      </c>
      <c r="X35" s="50">
        <f t="shared" si="0"/>
        <v>0</v>
      </c>
      <c r="Y35" s="50">
        <f t="shared" si="0"/>
        <v>0</v>
      </c>
      <c r="Z35" s="50">
        <f t="shared" si="0"/>
        <v>0</v>
      </c>
      <c r="AA35" s="53">
        <f t="shared" si="0"/>
        <v>0</v>
      </c>
      <c r="AB35" s="49">
        <f t="shared" si="0"/>
        <v>1</v>
      </c>
      <c r="AC35" s="50">
        <f t="shared" si="0"/>
        <v>0</v>
      </c>
      <c r="AD35" s="50">
        <f t="shared" si="0"/>
        <v>0</v>
      </c>
      <c r="AE35" s="51">
        <f t="shared" si="0"/>
        <v>0</v>
      </c>
      <c r="AF35" s="54">
        <f t="shared" si="0"/>
        <v>22</v>
      </c>
      <c r="AG35" s="50">
        <f t="shared" si="0"/>
        <v>10</v>
      </c>
      <c r="AH35" s="50">
        <f t="shared" si="0"/>
        <v>1414</v>
      </c>
      <c r="AI35" s="50">
        <f t="shared" si="0"/>
        <v>0</v>
      </c>
      <c r="AJ35" s="50">
        <f t="shared" si="0"/>
        <v>11</v>
      </c>
      <c r="AK35" s="50">
        <f t="shared" si="0"/>
        <v>23</v>
      </c>
      <c r="AL35" s="50">
        <f t="shared" si="0"/>
        <v>25</v>
      </c>
      <c r="AM35" s="53">
        <f t="shared" si="0"/>
        <v>0</v>
      </c>
      <c r="AN35" s="49">
        <f t="shared" si="0"/>
        <v>26</v>
      </c>
      <c r="AO35" s="50">
        <f t="shared" si="0"/>
        <v>21</v>
      </c>
      <c r="AP35" s="53">
        <f t="shared" si="0"/>
        <v>0</v>
      </c>
    </row>
    <row r="36" ht="13.5" thickTop="1"/>
    <row r="37" ht="15.75">
      <c r="A37" s="14" t="s">
        <v>48</v>
      </c>
    </row>
    <row r="38" spans="1:10" ht="12.75">
      <c r="A38" t="s">
        <v>49</v>
      </c>
      <c r="J38" t="s">
        <v>50</v>
      </c>
    </row>
    <row r="39" spans="1:10" ht="12.75">
      <c r="A39" t="s">
        <v>51</v>
      </c>
      <c r="J39" t="s">
        <v>52</v>
      </c>
    </row>
    <row r="40" spans="1:10" ht="12.75">
      <c r="A40" t="s">
        <v>53</v>
      </c>
      <c r="J40" t="s">
        <v>54</v>
      </c>
    </row>
    <row r="41" spans="1:10" ht="12.75">
      <c r="A41" t="s">
        <v>55</v>
      </c>
      <c r="J41" t="s">
        <v>56</v>
      </c>
    </row>
  </sheetData>
  <mergeCells count="13">
    <mergeCell ref="L7:S7"/>
    <mergeCell ref="T7:V7"/>
    <mergeCell ref="W7:AA7"/>
    <mergeCell ref="AB7:AE7"/>
    <mergeCell ref="AF7:AM7"/>
    <mergeCell ref="A2:AP2"/>
    <mergeCell ref="A3:AP3"/>
    <mergeCell ref="AN7:AP7"/>
    <mergeCell ref="A7:A8"/>
    <mergeCell ref="B7:B8"/>
    <mergeCell ref="C7:C8"/>
    <mergeCell ref="D7:F7"/>
    <mergeCell ref="G7:K7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30"/>
  <sheetViews>
    <sheetView zoomScale="75" zoomScaleNormal="75" workbookViewId="0" topLeftCell="A8">
      <selection activeCell="A22" sqref="A22"/>
    </sheetView>
  </sheetViews>
  <sheetFormatPr defaultColWidth="9.00390625" defaultRowHeight="12.75"/>
  <cols>
    <col min="1" max="1" width="18.00390625" style="0" customWidth="1"/>
    <col min="2" max="2" width="5.75390625" style="0" customWidth="1"/>
    <col min="3" max="3" width="5.25390625" style="0" customWidth="1"/>
    <col min="4" max="4" width="5.75390625" style="0" customWidth="1"/>
    <col min="5" max="5" width="5.00390625" style="0" customWidth="1"/>
    <col min="6" max="6" width="7.375" style="0" customWidth="1"/>
    <col min="7" max="7" width="5.125" style="0" customWidth="1"/>
    <col min="8" max="8" width="4.375" style="0" customWidth="1"/>
    <col min="9" max="10" width="4.75390625" style="0" customWidth="1"/>
    <col min="11" max="11" width="4.125" style="0" customWidth="1"/>
    <col min="12" max="12" width="7.25390625" style="0" customWidth="1"/>
    <col min="13" max="13" width="6.375" style="0" customWidth="1"/>
    <col min="14" max="14" width="8.25390625" style="0" customWidth="1"/>
    <col min="15" max="15" width="5.75390625" style="0" customWidth="1"/>
    <col min="16" max="16" width="6.875" style="0" customWidth="1"/>
    <col min="17" max="17" width="7.125" style="0" customWidth="1"/>
    <col min="18" max="18" width="6.375" style="0" customWidth="1"/>
    <col min="19" max="19" width="6.875" style="0" customWidth="1"/>
    <col min="20" max="20" width="7.125" style="0" customWidth="1"/>
    <col min="21" max="21" width="5.75390625" style="0" customWidth="1"/>
    <col min="22" max="22" width="6.375" style="0" customWidth="1"/>
    <col min="23" max="23" width="4.375" style="0" customWidth="1"/>
    <col min="24" max="24" width="4.875" style="0" customWidth="1"/>
    <col min="25" max="25" width="5.125" style="0" customWidth="1"/>
    <col min="26" max="26" width="5.625" style="0" customWidth="1"/>
    <col min="27" max="27" width="4.375" style="0" customWidth="1"/>
    <col min="28" max="29" width="4.75390625" style="0" customWidth="1"/>
    <col min="30" max="30" width="5.00390625" style="0" customWidth="1"/>
    <col min="31" max="31" width="4.375" style="0" customWidth="1"/>
    <col min="32" max="32" width="5.00390625" style="0" customWidth="1"/>
    <col min="33" max="33" width="4.625" style="0" customWidth="1"/>
    <col min="34" max="34" width="6.00390625" style="0" customWidth="1"/>
    <col min="35" max="35" width="4.875" style="0" customWidth="1"/>
    <col min="36" max="36" width="4.375" style="0" customWidth="1"/>
    <col min="37" max="37" width="4.125" style="0" customWidth="1"/>
    <col min="38" max="39" width="5.00390625" style="0" customWidth="1"/>
    <col min="40" max="40" width="5.125" style="0" customWidth="1"/>
    <col min="41" max="41" width="4.25390625" style="0" customWidth="1"/>
    <col min="42" max="42" width="6.25390625" style="0" customWidth="1"/>
  </cols>
  <sheetData>
    <row r="1" spans="1:42" ht="20.25">
      <c r="A1" s="134" t="s">
        <v>60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</row>
    <row r="2" spans="1:42" ht="18.75">
      <c r="A2" s="136" t="s">
        <v>192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</row>
    <row r="3" spans="1:32" ht="18.75">
      <c r="A3" s="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="22" customFormat="1" ht="12.75" thickBot="1"/>
    <row r="5" spans="1:42" ht="24" customHeight="1" thickBot="1" thickTop="1">
      <c r="A5" s="137" t="s">
        <v>193</v>
      </c>
      <c r="B5" s="139" t="s">
        <v>0</v>
      </c>
      <c r="C5" s="148" t="s">
        <v>1</v>
      </c>
      <c r="D5" s="141" t="s">
        <v>33</v>
      </c>
      <c r="E5" s="142"/>
      <c r="F5" s="143"/>
      <c r="G5" s="141" t="s">
        <v>7</v>
      </c>
      <c r="H5" s="142"/>
      <c r="I5" s="142"/>
      <c r="J5" s="142"/>
      <c r="K5" s="144"/>
      <c r="L5" s="150" t="s">
        <v>211</v>
      </c>
      <c r="M5" s="151"/>
      <c r="N5" s="151"/>
      <c r="O5" s="151"/>
      <c r="P5" s="151"/>
      <c r="Q5" s="151"/>
      <c r="R5" s="151"/>
      <c r="S5" s="152"/>
      <c r="T5" s="146" t="s">
        <v>8</v>
      </c>
      <c r="U5" s="147"/>
      <c r="V5" s="147"/>
      <c r="W5" s="145" t="s">
        <v>58</v>
      </c>
      <c r="X5" s="145"/>
      <c r="Y5" s="145"/>
      <c r="Z5" s="145"/>
      <c r="AA5" s="145"/>
      <c r="AB5" s="145" t="s">
        <v>9</v>
      </c>
      <c r="AC5" s="145"/>
      <c r="AD5" s="145"/>
      <c r="AE5" s="145"/>
      <c r="AF5" s="146" t="s">
        <v>59</v>
      </c>
      <c r="AG5" s="147"/>
      <c r="AH5" s="147"/>
      <c r="AI5" s="147"/>
      <c r="AJ5" s="147"/>
      <c r="AK5" s="147"/>
      <c r="AL5" s="147"/>
      <c r="AM5" s="147"/>
      <c r="AN5" s="145" t="s">
        <v>29</v>
      </c>
      <c r="AO5" s="145"/>
      <c r="AP5" s="145"/>
    </row>
    <row r="6" spans="1:42" ht="161.25" customHeight="1" thickBot="1" thickTop="1">
      <c r="A6" s="153"/>
      <c r="B6" s="140"/>
      <c r="C6" s="149"/>
      <c r="D6" s="9" t="s">
        <v>34</v>
      </c>
      <c r="E6" s="9" t="s">
        <v>35</v>
      </c>
      <c r="F6" s="9" t="s">
        <v>36</v>
      </c>
      <c r="G6" s="8" t="s">
        <v>61</v>
      </c>
      <c r="H6" s="8" t="s">
        <v>37</v>
      </c>
      <c r="I6" s="8" t="s">
        <v>38</v>
      </c>
      <c r="J6" s="8" t="s">
        <v>5</v>
      </c>
      <c r="K6" s="133" t="s">
        <v>39</v>
      </c>
      <c r="L6" s="8" t="s">
        <v>6</v>
      </c>
      <c r="M6" s="8" t="s">
        <v>40</v>
      </c>
      <c r="N6" s="8" t="s">
        <v>57</v>
      </c>
      <c r="O6" s="8" t="s">
        <v>40</v>
      </c>
      <c r="P6" s="8" t="s">
        <v>41</v>
      </c>
      <c r="Q6" s="8" t="s">
        <v>42</v>
      </c>
      <c r="R6" s="8" t="s">
        <v>43</v>
      </c>
      <c r="S6" s="20" t="s">
        <v>44</v>
      </c>
      <c r="T6" s="10" t="s">
        <v>45</v>
      </c>
      <c r="U6" s="10" t="s">
        <v>2</v>
      </c>
      <c r="V6" s="10" t="s">
        <v>16</v>
      </c>
      <c r="W6" s="11" t="s">
        <v>10</v>
      </c>
      <c r="X6" s="10" t="s">
        <v>212</v>
      </c>
      <c r="Y6" s="10" t="s">
        <v>11</v>
      </c>
      <c r="Z6" s="10" t="s">
        <v>12</v>
      </c>
      <c r="AA6" s="12" t="s">
        <v>13</v>
      </c>
      <c r="AB6" s="12" t="s">
        <v>212</v>
      </c>
      <c r="AC6" s="10" t="s">
        <v>14</v>
      </c>
      <c r="AD6" s="10" t="s">
        <v>3</v>
      </c>
      <c r="AE6" s="13" t="s">
        <v>15</v>
      </c>
      <c r="AF6" s="12" t="s">
        <v>213</v>
      </c>
      <c r="AG6" s="13" t="s">
        <v>214</v>
      </c>
      <c r="AH6" s="13" t="s">
        <v>4</v>
      </c>
      <c r="AI6" s="13" t="s">
        <v>41</v>
      </c>
      <c r="AJ6" s="13" t="s">
        <v>46</v>
      </c>
      <c r="AK6" s="13" t="s">
        <v>43</v>
      </c>
      <c r="AL6" s="13" t="s">
        <v>47</v>
      </c>
      <c r="AM6" s="13" t="s">
        <v>215</v>
      </c>
      <c r="AN6" s="12" t="s">
        <v>212</v>
      </c>
      <c r="AO6" s="12" t="s">
        <v>30</v>
      </c>
      <c r="AP6" s="12" t="s">
        <v>31</v>
      </c>
    </row>
    <row r="7" spans="1:42" ht="30" customHeight="1" thickTop="1">
      <c r="A7" s="55" t="s">
        <v>194</v>
      </c>
      <c r="B7" s="33">
        <v>480</v>
      </c>
      <c r="C7" s="82">
        <v>165</v>
      </c>
      <c r="D7" s="69">
        <v>16</v>
      </c>
      <c r="E7" s="29">
        <v>1</v>
      </c>
      <c r="F7" s="32">
        <v>4</v>
      </c>
      <c r="G7" s="33">
        <v>3</v>
      </c>
      <c r="H7" s="29">
        <v>6</v>
      </c>
      <c r="I7" s="29">
        <v>3</v>
      </c>
      <c r="J7" s="29">
        <v>6</v>
      </c>
      <c r="K7" s="30">
        <v>0</v>
      </c>
      <c r="L7" s="69">
        <v>19947</v>
      </c>
      <c r="M7" s="109">
        <v>951</v>
      </c>
      <c r="N7" s="109">
        <v>3599</v>
      </c>
      <c r="O7" s="109">
        <v>201</v>
      </c>
      <c r="P7" s="109">
        <v>659</v>
      </c>
      <c r="Q7" s="109">
        <v>1388</v>
      </c>
      <c r="R7" s="109">
        <v>626</v>
      </c>
      <c r="S7" s="110">
        <v>652</v>
      </c>
      <c r="T7" s="111">
        <v>10306</v>
      </c>
      <c r="U7" s="109">
        <v>438</v>
      </c>
      <c r="V7" s="112">
        <v>936</v>
      </c>
      <c r="W7" s="113">
        <v>0</v>
      </c>
      <c r="X7" s="109">
        <v>0</v>
      </c>
      <c r="Y7" s="109">
        <v>0</v>
      </c>
      <c r="Z7" s="109">
        <v>0</v>
      </c>
      <c r="AA7" s="110">
        <v>0</v>
      </c>
      <c r="AB7" s="111">
        <v>0</v>
      </c>
      <c r="AC7" s="109">
        <v>0</v>
      </c>
      <c r="AD7" s="109">
        <v>0</v>
      </c>
      <c r="AE7" s="112">
        <v>0</v>
      </c>
      <c r="AF7" s="114">
        <v>10</v>
      </c>
      <c r="AG7" s="109">
        <v>0</v>
      </c>
      <c r="AH7" s="109">
        <f>280+50</f>
        <v>330</v>
      </c>
      <c r="AI7" s="109">
        <v>0</v>
      </c>
      <c r="AJ7" s="109">
        <v>0</v>
      </c>
      <c r="AK7" s="109">
        <v>0</v>
      </c>
      <c r="AL7" s="109">
        <v>0</v>
      </c>
      <c r="AM7" s="110"/>
      <c r="AN7" s="111">
        <v>1</v>
      </c>
      <c r="AO7" s="109">
        <v>0</v>
      </c>
      <c r="AP7" s="110">
        <v>0</v>
      </c>
    </row>
    <row r="8" spans="1:42" ht="30" customHeight="1">
      <c r="A8" s="4" t="s">
        <v>195</v>
      </c>
      <c r="B8" s="34">
        <v>138</v>
      </c>
      <c r="C8" s="35">
        <v>37</v>
      </c>
      <c r="D8" s="37">
        <v>6</v>
      </c>
      <c r="E8" s="35">
        <v>0</v>
      </c>
      <c r="F8" s="38">
        <v>1</v>
      </c>
      <c r="G8" s="34">
        <v>0</v>
      </c>
      <c r="H8" s="35">
        <v>0</v>
      </c>
      <c r="I8" s="35">
        <v>0</v>
      </c>
      <c r="J8" s="35">
        <v>1</v>
      </c>
      <c r="K8" s="36">
        <v>0</v>
      </c>
      <c r="L8" s="37">
        <v>5878</v>
      </c>
      <c r="M8" s="115">
        <v>45</v>
      </c>
      <c r="N8" s="115">
        <v>625</v>
      </c>
      <c r="O8" s="115">
        <v>0</v>
      </c>
      <c r="P8" s="115">
        <v>107</v>
      </c>
      <c r="Q8" s="115">
        <v>345</v>
      </c>
      <c r="R8" s="115">
        <v>170</v>
      </c>
      <c r="S8" s="116">
        <v>70</v>
      </c>
      <c r="T8" s="117">
        <v>1970</v>
      </c>
      <c r="U8" s="115">
        <v>199</v>
      </c>
      <c r="V8" s="118">
        <v>61</v>
      </c>
      <c r="W8" s="119">
        <v>0</v>
      </c>
      <c r="X8" s="115">
        <v>0</v>
      </c>
      <c r="Y8" s="115">
        <v>0</v>
      </c>
      <c r="Z8" s="115">
        <v>0</v>
      </c>
      <c r="AA8" s="116">
        <v>0</v>
      </c>
      <c r="AB8" s="117">
        <v>0</v>
      </c>
      <c r="AC8" s="115">
        <v>0</v>
      </c>
      <c r="AD8" s="115">
        <v>0</v>
      </c>
      <c r="AE8" s="118">
        <v>0</v>
      </c>
      <c r="AF8" s="120">
        <v>6</v>
      </c>
      <c r="AG8" s="115">
        <v>1</v>
      </c>
      <c r="AH8" s="115">
        <v>155</v>
      </c>
      <c r="AI8" s="115">
        <v>0</v>
      </c>
      <c r="AJ8" s="115">
        <v>0</v>
      </c>
      <c r="AK8" s="115">
        <v>4</v>
      </c>
      <c r="AL8" s="115">
        <v>0</v>
      </c>
      <c r="AM8" s="116">
        <v>0</v>
      </c>
      <c r="AN8" s="117">
        <v>25</v>
      </c>
      <c r="AO8" s="115">
        <v>0</v>
      </c>
      <c r="AP8" s="116">
        <v>0</v>
      </c>
    </row>
    <row r="9" spans="1:42" ht="30" customHeight="1">
      <c r="A9" s="4" t="s">
        <v>196</v>
      </c>
      <c r="B9" s="34">
        <v>10</v>
      </c>
      <c r="C9" s="35">
        <v>3</v>
      </c>
      <c r="D9" s="37">
        <v>0</v>
      </c>
      <c r="E9" s="35">
        <v>0</v>
      </c>
      <c r="F9" s="38">
        <v>0</v>
      </c>
      <c r="G9" s="34">
        <v>1</v>
      </c>
      <c r="H9" s="35">
        <v>0</v>
      </c>
      <c r="I9" s="35">
        <v>0</v>
      </c>
      <c r="J9" s="35">
        <v>0</v>
      </c>
      <c r="K9" s="36">
        <v>0</v>
      </c>
      <c r="L9" s="37">
        <v>670</v>
      </c>
      <c r="M9" s="115">
        <v>0</v>
      </c>
      <c r="N9" s="115">
        <v>208</v>
      </c>
      <c r="O9" s="115">
        <v>0</v>
      </c>
      <c r="P9" s="115">
        <v>7</v>
      </c>
      <c r="Q9" s="115">
        <v>191</v>
      </c>
      <c r="R9" s="115">
        <v>0</v>
      </c>
      <c r="S9" s="116">
        <v>10</v>
      </c>
      <c r="T9" s="117">
        <v>136</v>
      </c>
      <c r="U9" s="115">
        <v>0</v>
      </c>
      <c r="V9" s="118">
        <v>0</v>
      </c>
      <c r="W9" s="119">
        <v>0</v>
      </c>
      <c r="X9" s="115">
        <v>0</v>
      </c>
      <c r="Y9" s="115">
        <v>0</v>
      </c>
      <c r="Z9" s="115">
        <v>0</v>
      </c>
      <c r="AA9" s="116">
        <v>0</v>
      </c>
      <c r="AB9" s="117">
        <v>0</v>
      </c>
      <c r="AC9" s="115">
        <v>0</v>
      </c>
      <c r="AD9" s="115">
        <v>0</v>
      </c>
      <c r="AE9" s="118">
        <v>0</v>
      </c>
      <c r="AF9" s="120">
        <v>0</v>
      </c>
      <c r="AG9" s="115">
        <v>0</v>
      </c>
      <c r="AH9" s="115">
        <v>0</v>
      </c>
      <c r="AI9" s="115">
        <v>0</v>
      </c>
      <c r="AJ9" s="115">
        <v>0</v>
      </c>
      <c r="AK9" s="115">
        <v>0</v>
      </c>
      <c r="AL9" s="115">
        <v>0</v>
      </c>
      <c r="AM9" s="116">
        <v>0</v>
      </c>
      <c r="AN9" s="117">
        <v>0</v>
      </c>
      <c r="AO9" s="115">
        <v>0</v>
      </c>
      <c r="AP9" s="116">
        <v>0</v>
      </c>
    </row>
    <row r="10" spans="1:42" ht="30" customHeight="1">
      <c r="A10" s="4" t="s">
        <v>197</v>
      </c>
      <c r="B10" s="34">
        <v>190</v>
      </c>
      <c r="C10" s="35">
        <v>71</v>
      </c>
      <c r="D10" s="37">
        <v>6</v>
      </c>
      <c r="E10" s="35">
        <v>2</v>
      </c>
      <c r="F10" s="38">
        <v>5</v>
      </c>
      <c r="G10" s="34">
        <v>4</v>
      </c>
      <c r="H10" s="35">
        <v>1</v>
      </c>
      <c r="I10" s="35">
        <v>3</v>
      </c>
      <c r="J10" s="35">
        <v>1</v>
      </c>
      <c r="K10" s="36">
        <v>0</v>
      </c>
      <c r="L10" s="37">
        <v>11667</v>
      </c>
      <c r="M10" s="115">
        <v>330</v>
      </c>
      <c r="N10" s="115">
        <v>1683</v>
      </c>
      <c r="O10" s="115">
        <v>42</v>
      </c>
      <c r="P10" s="115">
        <v>242</v>
      </c>
      <c r="Q10" s="115">
        <v>513</v>
      </c>
      <c r="R10" s="115">
        <v>372</v>
      </c>
      <c r="S10" s="116">
        <v>649</v>
      </c>
      <c r="T10" s="117">
        <v>2223</v>
      </c>
      <c r="U10" s="115">
        <v>35</v>
      </c>
      <c r="V10" s="118">
        <v>150</v>
      </c>
      <c r="W10" s="119">
        <v>0</v>
      </c>
      <c r="X10" s="115">
        <v>0</v>
      </c>
      <c r="Y10" s="115">
        <v>0</v>
      </c>
      <c r="Z10" s="115">
        <v>0</v>
      </c>
      <c r="AA10" s="116">
        <v>0</v>
      </c>
      <c r="AB10" s="117">
        <v>0</v>
      </c>
      <c r="AC10" s="115">
        <v>0</v>
      </c>
      <c r="AD10" s="115">
        <v>0</v>
      </c>
      <c r="AE10" s="118">
        <v>0</v>
      </c>
      <c r="AF10" s="120">
        <v>8</v>
      </c>
      <c r="AG10" s="115">
        <v>0</v>
      </c>
      <c r="AH10" s="115">
        <v>309</v>
      </c>
      <c r="AI10" s="115">
        <v>0</v>
      </c>
      <c r="AJ10" s="115">
        <v>0</v>
      </c>
      <c r="AK10" s="115">
        <v>0</v>
      </c>
      <c r="AL10" s="115">
        <v>0</v>
      </c>
      <c r="AM10" s="116">
        <v>0</v>
      </c>
      <c r="AN10" s="117">
        <v>0</v>
      </c>
      <c r="AO10" s="115">
        <v>0</v>
      </c>
      <c r="AP10" s="116">
        <v>0</v>
      </c>
    </row>
    <row r="11" spans="1:42" ht="33" customHeight="1">
      <c r="A11" s="4" t="s">
        <v>198</v>
      </c>
      <c r="B11" s="34">
        <v>206</v>
      </c>
      <c r="C11" s="35">
        <v>64</v>
      </c>
      <c r="D11" s="37">
        <v>4</v>
      </c>
      <c r="E11" s="35">
        <v>0</v>
      </c>
      <c r="F11" s="38">
        <v>2</v>
      </c>
      <c r="G11" s="34">
        <v>2</v>
      </c>
      <c r="H11" s="35">
        <v>3</v>
      </c>
      <c r="I11" s="35">
        <v>0</v>
      </c>
      <c r="J11" s="35">
        <v>1</v>
      </c>
      <c r="K11" s="36">
        <v>0</v>
      </c>
      <c r="L11" s="37">
        <v>12749</v>
      </c>
      <c r="M11" s="115">
        <v>708</v>
      </c>
      <c r="N11" s="115">
        <v>2032</v>
      </c>
      <c r="O11" s="115">
        <v>0</v>
      </c>
      <c r="P11" s="115">
        <v>331</v>
      </c>
      <c r="Q11" s="115">
        <v>367</v>
      </c>
      <c r="R11" s="115">
        <v>1076</v>
      </c>
      <c r="S11" s="116">
        <v>635</v>
      </c>
      <c r="T11" s="117">
        <v>1624</v>
      </c>
      <c r="U11" s="115">
        <v>2</v>
      </c>
      <c r="V11" s="118">
        <v>56</v>
      </c>
      <c r="W11" s="119">
        <v>0</v>
      </c>
      <c r="X11" s="115">
        <v>0</v>
      </c>
      <c r="Y11" s="115">
        <v>0</v>
      </c>
      <c r="Z11" s="115">
        <v>0</v>
      </c>
      <c r="AA11" s="116">
        <v>0</v>
      </c>
      <c r="AB11" s="117">
        <v>0</v>
      </c>
      <c r="AC11" s="115">
        <v>0</v>
      </c>
      <c r="AD11" s="115">
        <v>0</v>
      </c>
      <c r="AE11" s="118">
        <v>0</v>
      </c>
      <c r="AF11" s="120">
        <v>33</v>
      </c>
      <c r="AG11" s="115">
        <v>0</v>
      </c>
      <c r="AH11" s="115">
        <v>697</v>
      </c>
      <c r="AI11" s="115">
        <v>0</v>
      </c>
      <c r="AJ11" s="115">
        <v>0</v>
      </c>
      <c r="AK11" s="115">
        <v>0</v>
      </c>
      <c r="AL11" s="115">
        <v>0</v>
      </c>
      <c r="AM11" s="116">
        <v>0</v>
      </c>
      <c r="AN11" s="117">
        <v>0</v>
      </c>
      <c r="AO11" s="115">
        <v>0</v>
      </c>
      <c r="AP11" s="116">
        <v>0</v>
      </c>
    </row>
    <row r="12" spans="1:42" ht="32.25" customHeight="1">
      <c r="A12" s="4" t="s">
        <v>199</v>
      </c>
      <c r="B12" s="34">
        <v>31</v>
      </c>
      <c r="C12" s="35">
        <v>10</v>
      </c>
      <c r="D12" s="37">
        <v>0</v>
      </c>
      <c r="E12" s="35">
        <v>0</v>
      </c>
      <c r="F12" s="38">
        <v>0</v>
      </c>
      <c r="G12" s="34">
        <v>0</v>
      </c>
      <c r="H12" s="35">
        <v>0</v>
      </c>
      <c r="I12" s="35">
        <v>0</v>
      </c>
      <c r="J12" s="35">
        <v>0</v>
      </c>
      <c r="K12" s="36">
        <v>0</v>
      </c>
      <c r="L12" s="37">
        <v>1533</v>
      </c>
      <c r="M12" s="115">
        <v>3</v>
      </c>
      <c r="N12" s="115">
        <v>257</v>
      </c>
      <c r="O12" s="115">
        <v>0</v>
      </c>
      <c r="P12" s="115">
        <v>15</v>
      </c>
      <c r="Q12" s="115">
        <v>126</v>
      </c>
      <c r="R12" s="115">
        <v>71</v>
      </c>
      <c r="S12" s="116">
        <v>46</v>
      </c>
      <c r="T12" s="117">
        <v>241</v>
      </c>
      <c r="U12" s="115">
        <v>0</v>
      </c>
      <c r="V12" s="118">
        <v>0</v>
      </c>
      <c r="W12" s="119">
        <v>0</v>
      </c>
      <c r="X12" s="115">
        <v>0</v>
      </c>
      <c r="Y12" s="115">
        <v>0</v>
      </c>
      <c r="Z12" s="115">
        <v>0</v>
      </c>
      <c r="AA12" s="116">
        <v>0</v>
      </c>
      <c r="AB12" s="117">
        <v>0</v>
      </c>
      <c r="AC12" s="115">
        <v>0</v>
      </c>
      <c r="AD12" s="115">
        <v>0</v>
      </c>
      <c r="AE12" s="118">
        <v>0</v>
      </c>
      <c r="AF12" s="120">
        <v>0</v>
      </c>
      <c r="AG12" s="115">
        <v>0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6">
        <v>0</v>
      </c>
      <c r="AN12" s="117">
        <v>0</v>
      </c>
      <c r="AO12" s="115">
        <v>0</v>
      </c>
      <c r="AP12" s="116">
        <v>0</v>
      </c>
    </row>
    <row r="13" spans="1:42" ht="32.25" customHeight="1">
      <c r="A13" s="4" t="s">
        <v>200</v>
      </c>
      <c r="B13" s="34">
        <v>74</v>
      </c>
      <c r="C13" s="35">
        <v>28</v>
      </c>
      <c r="D13" s="37">
        <v>0</v>
      </c>
      <c r="E13" s="35">
        <v>0</v>
      </c>
      <c r="F13" s="38">
        <v>1</v>
      </c>
      <c r="G13" s="34">
        <v>0</v>
      </c>
      <c r="H13" s="35">
        <v>0</v>
      </c>
      <c r="I13" s="35">
        <v>0</v>
      </c>
      <c r="J13" s="35">
        <v>0</v>
      </c>
      <c r="K13" s="36">
        <v>0</v>
      </c>
      <c r="L13" s="37">
        <v>3952</v>
      </c>
      <c r="M13" s="115">
        <v>0</v>
      </c>
      <c r="N13" s="115">
        <v>653</v>
      </c>
      <c r="O13" s="115">
        <v>0</v>
      </c>
      <c r="P13" s="115">
        <v>145</v>
      </c>
      <c r="Q13" s="115">
        <v>184</v>
      </c>
      <c r="R13" s="115">
        <v>302</v>
      </c>
      <c r="S13" s="116">
        <v>236</v>
      </c>
      <c r="T13" s="117">
        <v>507</v>
      </c>
      <c r="U13" s="115">
        <v>0</v>
      </c>
      <c r="V13" s="118">
        <v>23</v>
      </c>
      <c r="W13" s="119">
        <v>0</v>
      </c>
      <c r="X13" s="115">
        <v>0</v>
      </c>
      <c r="Y13" s="115">
        <v>0</v>
      </c>
      <c r="Z13" s="115">
        <v>0</v>
      </c>
      <c r="AA13" s="116">
        <v>0</v>
      </c>
      <c r="AB13" s="117">
        <v>0</v>
      </c>
      <c r="AC13" s="115">
        <v>0</v>
      </c>
      <c r="AD13" s="115">
        <v>0</v>
      </c>
      <c r="AE13" s="118">
        <v>0</v>
      </c>
      <c r="AF13" s="120">
        <v>3</v>
      </c>
      <c r="AG13" s="115">
        <v>0</v>
      </c>
      <c r="AH13" s="115">
        <v>55</v>
      </c>
      <c r="AI13" s="115">
        <v>0</v>
      </c>
      <c r="AJ13" s="115">
        <v>0</v>
      </c>
      <c r="AK13" s="115">
        <v>0</v>
      </c>
      <c r="AL13" s="115">
        <v>0</v>
      </c>
      <c r="AM13" s="116">
        <v>0</v>
      </c>
      <c r="AN13" s="117">
        <v>6</v>
      </c>
      <c r="AO13" s="115">
        <v>0</v>
      </c>
      <c r="AP13" s="116">
        <v>0</v>
      </c>
    </row>
    <row r="14" spans="1:42" ht="30" customHeight="1">
      <c r="A14" s="4" t="s">
        <v>201</v>
      </c>
      <c r="B14" s="34">
        <v>94</v>
      </c>
      <c r="C14" s="35">
        <v>29</v>
      </c>
      <c r="D14" s="37">
        <v>5</v>
      </c>
      <c r="E14" s="35">
        <v>0</v>
      </c>
      <c r="F14" s="38">
        <v>1</v>
      </c>
      <c r="G14" s="34">
        <v>2</v>
      </c>
      <c r="H14" s="35">
        <v>0</v>
      </c>
      <c r="I14" s="35">
        <v>0</v>
      </c>
      <c r="J14" s="35">
        <v>0</v>
      </c>
      <c r="K14" s="36">
        <v>0</v>
      </c>
      <c r="L14" s="37">
        <v>3009</v>
      </c>
      <c r="M14" s="115">
        <v>60</v>
      </c>
      <c r="N14" s="115">
        <v>380</v>
      </c>
      <c r="O14" s="115">
        <v>10</v>
      </c>
      <c r="P14" s="115">
        <v>31</v>
      </c>
      <c r="Q14" s="115">
        <v>70</v>
      </c>
      <c r="R14" s="115">
        <v>135</v>
      </c>
      <c r="S14" s="116">
        <v>97</v>
      </c>
      <c r="T14" s="117">
        <v>1098</v>
      </c>
      <c r="U14" s="115">
        <v>21</v>
      </c>
      <c r="V14" s="118">
        <v>65</v>
      </c>
      <c r="W14" s="119"/>
      <c r="X14" s="115">
        <v>0</v>
      </c>
      <c r="Y14" s="115">
        <v>0</v>
      </c>
      <c r="Z14" s="115">
        <v>0</v>
      </c>
      <c r="AA14" s="116">
        <v>0</v>
      </c>
      <c r="AB14" s="117">
        <v>0</v>
      </c>
      <c r="AC14" s="115">
        <v>0</v>
      </c>
      <c r="AD14" s="115">
        <v>0</v>
      </c>
      <c r="AE14" s="118">
        <v>0</v>
      </c>
      <c r="AF14" s="120">
        <v>0</v>
      </c>
      <c r="AG14" s="115">
        <v>0</v>
      </c>
      <c r="AH14" s="115">
        <v>0</v>
      </c>
      <c r="AI14" s="115">
        <v>0</v>
      </c>
      <c r="AJ14" s="115">
        <v>0</v>
      </c>
      <c r="AK14" s="115">
        <v>0</v>
      </c>
      <c r="AL14" s="115">
        <v>0</v>
      </c>
      <c r="AM14" s="116">
        <v>0</v>
      </c>
      <c r="AN14" s="117">
        <v>0</v>
      </c>
      <c r="AO14" s="115">
        <v>0</v>
      </c>
      <c r="AP14" s="116">
        <v>0</v>
      </c>
    </row>
    <row r="15" spans="1:42" ht="30" customHeight="1">
      <c r="A15" s="4" t="s">
        <v>202</v>
      </c>
      <c r="B15" s="34">
        <v>49</v>
      </c>
      <c r="C15" s="35">
        <v>19</v>
      </c>
      <c r="D15" s="37">
        <v>1</v>
      </c>
      <c r="E15" s="35">
        <v>0</v>
      </c>
      <c r="F15" s="38">
        <v>2</v>
      </c>
      <c r="G15" s="34">
        <v>1</v>
      </c>
      <c r="H15" s="35">
        <v>0</v>
      </c>
      <c r="I15" s="35">
        <v>0</v>
      </c>
      <c r="J15" s="35">
        <v>0</v>
      </c>
      <c r="K15" s="36">
        <v>0</v>
      </c>
      <c r="L15" s="37">
        <v>2929</v>
      </c>
      <c r="M15" s="115">
        <v>96</v>
      </c>
      <c r="N15" s="115">
        <v>442</v>
      </c>
      <c r="O15" s="115">
        <v>0</v>
      </c>
      <c r="P15" s="115">
        <v>48</v>
      </c>
      <c r="Q15" s="115">
        <v>42</v>
      </c>
      <c r="R15" s="115">
        <v>283</v>
      </c>
      <c r="S15" s="116">
        <v>148</v>
      </c>
      <c r="T15" s="117">
        <v>799</v>
      </c>
      <c r="U15" s="115">
        <v>4</v>
      </c>
      <c r="V15" s="118">
        <v>4</v>
      </c>
      <c r="W15" s="119">
        <v>0</v>
      </c>
      <c r="X15" s="115">
        <v>0</v>
      </c>
      <c r="Y15" s="115">
        <v>0</v>
      </c>
      <c r="Z15" s="115">
        <v>0</v>
      </c>
      <c r="AA15" s="116">
        <v>0</v>
      </c>
      <c r="AB15" s="117">
        <v>0</v>
      </c>
      <c r="AC15" s="115">
        <v>0</v>
      </c>
      <c r="AD15" s="115">
        <v>0</v>
      </c>
      <c r="AE15" s="118">
        <v>0</v>
      </c>
      <c r="AF15" s="120">
        <v>7</v>
      </c>
      <c r="AG15" s="115">
        <v>2</v>
      </c>
      <c r="AH15" s="115">
        <v>285</v>
      </c>
      <c r="AI15" s="115">
        <v>0</v>
      </c>
      <c r="AJ15" s="115">
        <v>47</v>
      </c>
      <c r="AK15" s="115">
        <v>0</v>
      </c>
      <c r="AL15" s="115">
        <v>0</v>
      </c>
      <c r="AM15" s="116">
        <v>0</v>
      </c>
      <c r="AN15" s="117">
        <v>0</v>
      </c>
      <c r="AO15" s="115">
        <v>0</v>
      </c>
      <c r="AP15" s="116">
        <v>0</v>
      </c>
    </row>
    <row r="16" spans="1:42" ht="30" customHeight="1">
      <c r="A16" s="4" t="s">
        <v>203</v>
      </c>
      <c r="B16" s="34">
        <v>42</v>
      </c>
      <c r="C16" s="35">
        <v>22</v>
      </c>
      <c r="D16" s="37">
        <v>0</v>
      </c>
      <c r="E16" s="35">
        <v>0</v>
      </c>
      <c r="F16" s="38">
        <v>2</v>
      </c>
      <c r="G16" s="34">
        <v>0</v>
      </c>
      <c r="H16" s="35">
        <v>0</v>
      </c>
      <c r="I16" s="35">
        <v>0</v>
      </c>
      <c r="J16" s="35">
        <v>0</v>
      </c>
      <c r="K16" s="36">
        <v>0</v>
      </c>
      <c r="L16" s="37">
        <v>1733</v>
      </c>
      <c r="M16" s="115">
        <v>91</v>
      </c>
      <c r="N16" s="115">
        <v>269</v>
      </c>
      <c r="O16" s="115">
        <v>0</v>
      </c>
      <c r="P16" s="115">
        <v>10</v>
      </c>
      <c r="Q16" s="115">
        <v>68</v>
      </c>
      <c r="R16" s="115">
        <v>236</v>
      </c>
      <c r="S16" s="116">
        <v>2</v>
      </c>
      <c r="T16" s="117">
        <v>917</v>
      </c>
      <c r="U16" s="115">
        <v>0</v>
      </c>
      <c r="V16" s="118">
        <v>184</v>
      </c>
      <c r="W16" s="119">
        <v>0</v>
      </c>
      <c r="X16" s="115">
        <v>0</v>
      </c>
      <c r="Y16" s="115">
        <v>0</v>
      </c>
      <c r="Z16" s="115">
        <v>0</v>
      </c>
      <c r="AA16" s="116">
        <v>0</v>
      </c>
      <c r="AB16" s="117">
        <v>0</v>
      </c>
      <c r="AC16" s="115">
        <v>0</v>
      </c>
      <c r="AD16" s="115">
        <v>0</v>
      </c>
      <c r="AE16" s="118">
        <v>0</v>
      </c>
      <c r="AF16" s="120">
        <v>5</v>
      </c>
      <c r="AG16" s="115">
        <v>2</v>
      </c>
      <c r="AH16" s="115">
        <v>70</v>
      </c>
      <c r="AI16" s="115">
        <v>0</v>
      </c>
      <c r="AJ16" s="115">
        <v>0</v>
      </c>
      <c r="AK16" s="115">
        <v>0</v>
      </c>
      <c r="AL16" s="115">
        <v>0</v>
      </c>
      <c r="AM16" s="116">
        <v>2</v>
      </c>
      <c r="AN16" s="117">
        <v>0</v>
      </c>
      <c r="AO16" s="115">
        <v>0</v>
      </c>
      <c r="AP16" s="116">
        <v>0</v>
      </c>
    </row>
    <row r="17" spans="1:42" ht="30" customHeight="1">
      <c r="A17" s="4" t="s">
        <v>204</v>
      </c>
      <c r="B17" s="34">
        <v>67</v>
      </c>
      <c r="C17" s="35">
        <v>24</v>
      </c>
      <c r="D17" s="37">
        <v>3</v>
      </c>
      <c r="E17" s="35">
        <v>1</v>
      </c>
      <c r="F17" s="38">
        <v>1</v>
      </c>
      <c r="G17" s="34">
        <v>1</v>
      </c>
      <c r="H17" s="35">
        <v>0</v>
      </c>
      <c r="I17" s="35">
        <v>0</v>
      </c>
      <c r="J17" s="35">
        <v>0</v>
      </c>
      <c r="K17" s="36">
        <v>0</v>
      </c>
      <c r="L17" s="37">
        <v>2714</v>
      </c>
      <c r="M17" s="115">
        <v>35</v>
      </c>
      <c r="N17" s="115">
        <v>511</v>
      </c>
      <c r="O17" s="115">
        <v>0</v>
      </c>
      <c r="P17" s="115">
        <v>70</v>
      </c>
      <c r="Q17" s="115">
        <v>99</v>
      </c>
      <c r="R17" s="115">
        <v>313</v>
      </c>
      <c r="S17" s="116">
        <v>193</v>
      </c>
      <c r="T17" s="117">
        <v>977</v>
      </c>
      <c r="U17" s="115">
        <v>10</v>
      </c>
      <c r="V17" s="118">
        <v>29</v>
      </c>
      <c r="W17" s="119">
        <v>0</v>
      </c>
      <c r="X17" s="115">
        <v>0</v>
      </c>
      <c r="Y17" s="115">
        <v>0</v>
      </c>
      <c r="Z17" s="115">
        <v>0</v>
      </c>
      <c r="AA17" s="116">
        <v>0</v>
      </c>
      <c r="AB17" s="117">
        <v>0</v>
      </c>
      <c r="AC17" s="115">
        <v>0</v>
      </c>
      <c r="AD17" s="115">
        <v>0</v>
      </c>
      <c r="AE17" s="118">
        <v>0</v>
      </c>
      <c r="AF17" s="120">
        <v>6</v>
      </c>
      <c r="AG17" s="115">
        <v>0</v>
      </c>
      <c r="AH17" s="115">
        <v>160</v>
      </c>
      <c r="AI17" s="115">
        <v>0</v>
      </c>
      <c r="AJ17" s="115">
        <v>0</v>
      </c>
      <c r="AK17" s="115">
        <v>0</v>
      </c>
      <c r="AL17" s="115">
        <v>0</v>
      </c>
      <c r="AM17" s="116">
        <v>0</v>
      </c>
      <c r="AN17" s="117">
        <v>0</v>
      </c>
      <c r="AO17" s="115">
        <v>0</v>
      </c>
      <c r="AP17" s="116">
        <v>0</v>
      </c>
    </row>
    <row r="18" spans="1:42" ht="30" customHeight="1">
      <c r="A18" s="4" t="s">
        <v>205</v>
      </c>
      <c r="B18" s="34">
        <v>27</v>
      </c>
      <c r="C18" s="35">
        <v>6</v>
      </c>
      <c r="D18" s="37">
        <v>1</v>
      </c>
      <c r="E18" s="35">
        <v>0</v>
      </c>
      <c r="F18" s="38">
        <v>0</v>
      </c>
      <c r="G18" s="34">
        <v>0</v>
      </c>
      <c r="H18" s="35">
        <v>0</v>
      </c>
      <c r="I18" s="35">
        <v>0</v>
      </c>
      <c r="J18" s="35">
        <v>0</v>
      </c>
      <c r="K18" s="36">
        <v>0</v>
      </c>
      <c r="L18" s="37">
        <v>1209</v>
      </c>
      <c r="M18" s="115">
        <v>0</v>
      </c>
      <c r="N18" s="115">
        <v>24</v>
      </c>
      <c r="O18" s="115">
        <v>0</v>
      </c>
      <c r="P18" s="115">
        <v>11</v>
      </c>
      <c r="Q18" s="115">
        <v>2</v>
      </c>
      <c r="R18" s="115">
        <v>5</v>
      </c>
      <c r="S18" s="116">
        <v>6</v>
      </c>
      <c r="T18" s="117">
        <v>727</v>
      </c>
      <c r="U18" s="115">
        <v>0</v>
      </c>
      <c r="V18" s="118">
        <v>17</v>
      </c>
      <c r="W18" s="119">
        <v>0</v>
      </c>
      <c r="X18" s="115">
        <v>0</v>
      </c>
      <c r="Y18" s="115">
        <v>0</v>
      </c>
      <c r="Z18" s="115">
        <v>0</v>
      </c>
      <c r="AA18" s="116">
        <v>0</v>
      </c>
      <c r="AB18" s="117">
        <v>0</v>
      </c>
      <c r="AC18" s="115">
        <v>0</v>
      </c>
      <c r="AD18" s="115">
        <v>0</v>
      </c>
      <c r="AE18" s="118">
        <v>0</v>
      </c>
      <c r="AF18" s="120">
        <v>1</v>
      </c>
      <c r="AG18" s="115">
        <v>0</v>
      </c>
      <c r="AH18" s="115">
        <v>5</v>
      </c>
      <c r="AI18" s="115">
        <v>0</v>
      </c>
      <c r="AJ18" s="115">
        <v>0</v>
      </c>
      <c r="AK18" s="115">
        <v>0</v>
      </c>
      <c r="AL18" s="115">
        <v>0</v>
      </c>
      <c r="AM18" s="116">
        <v>0</v>
      </c>
      <c r="AN18" s="117">
        <v>0</v>
      </c>
      <c r="AO18" s="115">
        <v>0</v>
      </c>
      <c r="AP18" s="116">
        <v>0</v>
      </c>
    </row>
    <row r="19" spans="1:42" ht="33.75" customHeight="1">
      <c r="A19" s="4" t="s">
        <v>206</v>
      </c>
      <c r="B19" s="34">
        <v>2</v>
      </c>
      <c r="C19" s="35">
        <v>0</v>
      </c>
      <c r="D19" s="37">
        <v>0</v>
      </c>
      <c r="E19" s="35">
        <v>0</v>
      </c>
      <c r="F19" s="38">
        <v>0</v>
      </c>
      <c r="G19" s="34">
        <v>0</v>
      </c>
      <c r="H19" s="35">
        <v>0</v>
      </c>
      <c r="I19" s="35">
        <v>0</v>
      </c>
      <c r="J19" s="35">
        <v>0</v>
      </c>
      <c r="K19" s="36">
        <v>0</v>
      </c>
      <c r="L19" s="37">
        <v>45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6">
        <v>0</v>
      </c>
      <c r="T19" s="117">
        <v>0</v>
      </c>
      <c r="U19" s="115">
        <v>0</v>
      </c>
      <c r="V19" s="118">
        <v>0</v>
      </c>
      <c r="W19" s="119">
        <v>0</v>
      </c>
      <c r="X19" s="115">
        <v>0</v>
      </c>
      <c r="Y19" s="115">
        <v>0</v>
      </c>
      <c r="Z19" s="115">
        <v>0</v>
      </c>
      <c r="AA19" s="116">
        <v>0</v>
      </c>
      <c r="AB19" s="117">
        <v>0</v>
      </c>
      <c r="AC19" s="115">
        <v>0</v>
      </c>
      <c r="AD19" s="115">
        <v>0</v>
      </c>
      <c r="AE19" s="118">
        <v>0</v>
      </c>
      <c r="AF19" s="120">
        <v>0</v>
      </c>
      <c r="AG19" s="115">
        <v>0</v>
      </c>
      <c r="AH19" s="115">
        <v>0</v>
      </c>
      <c r="AI19" s="115">
        <v>0</v>
      </c>
      <c r="AJ19" s="115">
        <v>0</v>
      </c>
      <c r="AK19" s="115">
        <v>0</v>
      </c>
      <c r="AL19" s="115">
        <v>0</v>
      </c>
      <c r="AM19" s="116">
        <v>0</v>
      </c>
      <c r="AN19" s="117">
        <v>0</v>
      </c>
      <c r="AO19" s="115">
        <v>0</v>
      </c>
      <c r="AP19" s="116">
        <v>0</v>
      </c>
    </row>
    <row r="20" spans="1:42" ht="33.75" customHeight="1">
      <c r="A20" s="4" t="s">
        <v>207</v>
      </c>
      <c r="B20" s="34">
        <v>30</v>
      </c>
      <c r="C20" s="35">
        <v>9</v>
      </c>
      <c r="D20" s="37">
        <v>0</v>
      </c>
      <c r="E20" s="35">
        <v>0</v>
      </c>
      <c r="F20" s="38">
        <v>0</v>
      </c>
      <c r="G20" s="34">
        <v>1</v>
      </c>
      <c r="H20" s="35">
        <v>0</v>
      </c>
      <c r="I20" s="35">
        <v>0</v>
      </c>
      <c r="J20" s="35">
        <v>0</v>
      </c>
      <c r="K20" s="36">
        <v>0</v>
      </c>
      <c r="L20" s="37">
        <v>1554</v>
      </c>
      <c r="M20" s="115">
        <v>0</v>
      </c>
      <c r="N20" s="115">
        <v>146</v>
      </c>
      <c r="O20" s="115">
        <v>0</v>
      </c>
      <c r="P20" s="115">
        <v>25</v>
      </c>
      <c r="Q20" s="115">
        <v>13</v>
      </c>
      <c r="R20" s="115">
        <v>10</v>
      </c>
      <c r="S20" s="116">
        <v>90</v>
      </c>
      <c r="T20" s="117">
        <v>297</v>
      </c>
      <c r="U20" s="115">
        <v>0</v>
      </c>
      <c r="V20" s="118">
        <v>31</v>
      </c>
      <c r="W20" s="119">
        <v>0</v>
      </c>
      <c r="X20" s="115">
        <v>0</v>
      </c>
      <c r="Y20" s="115">
        <v>0</v>
      </c>
      <c r="Z20" s="115">
        <v>0</v>
      </c>
      <c r="AA20" s="116">
        <v>0</v>
      </c>
      <c r="AB20" s="117">
        <v>0</v>
      </c>
      <c r="AC20" s="115">
        <v>0</v>
      </c>
      <c r="AD20" s="115">
        <v>0</v>
      </c>
      <c r="AE20" s="118">
        <v>0</v>
      </c>
      <c r="AF20" s="120">
        <v>2</v>
      </c>
      <c r="AG20" s="115">
        <v>0</v>
      </c>
      <c r="AH20" s="115">
        <v>75</v>
      </c>
      <c r="AI20" s="115">
        <v>0</v>
      </c>
      <c r="AJ20" s="115">
        <v>0</v>
      </c>
      <c r="AK20" s="115">
        <v>0</v>
      </c>
      <c r="AL20" s="115">
        <v>0</v>
      </c>
      <c r="AM20" s="116">
        <v>0</v>
      </c>
      <c r="AN20" s="117">
        <v>0</v>
      </c>
      <c r="AO20" s="115">
        <v>0</v>
      </c>
      <c r="AP20" s="116">
        <v>0</v>
      </c>
    </row>
    <row r="21" spans="1:42" ht="33.75" customHeight="1">
      <c r="A21" s="4" t="s">
        <v>221</v>
      </c>
      <c r="B21" s="34">
        <v>46</v>
      </c>
      <c r="C21" s="35">
        <v>17</v>
      </c>
      <c r="D21" s="37">
        <v>0</v>
      </c>
      <c r="E21" s="35">
        <v>0</v>
      </c>
      <c r="F21" s="38">
        <v>1</v>
      </c>
      <c r="G21" s="34">
        <v>0</v>
      </c>
      <c r="H21" s="35">
        <v>0</v>
      </c>
      <c r="I21" s="35">
        <v>0</v>
      </c>
      <c r="J21" s="35">
        <v>0</v>
      </c>
      <c r="K21" s="36">
        <v>0</v>
      </c>
      <c r="L21" s="37">
        <v>2546</v>
      </c>
      <c r="M21" s="115">
        <v>90</v>
      </c>
      <c r="N21" s="115">
        <v>523</v>
      </c>
      <c r="O21" s="115">
        <v>0</v>
      </c>
      <c r="P21" s="115">
        <v>31</v>
      </c>
      <c r="Q21" s="115">
        <v>77</v>
      </c>
      <c r="R21" s="115">
        <v>342</v>
      </c>
      <c r="S21" s="116">
        <v>88</v>
      </c>
      <c r="T21" s="117">
        <v>421</v>
      </c>
      <c r="U21" s="115">
        <v>0</v>
      </c>
      <c r="V21" s="118">
        <v>0</v>
      </c>
      <c r="W21" s="119">
        <v>0</v>
      </c>
      <c r="X21" s="115">
        <v>0</v>
      </c>
      <c r="Y21" s="115">
        <v>0</v>
      </c>
      <c r="Z21" s="115">
        <v>0</v>
      </c>
      <c r="AA21" s="116">
        <v>0</v>
      </c>
      <c r="AB21" s="117">
        <v>0</v>
      </c>
      <c r="AC21" s="115">
        <v>0</v>
      </c>
      <c r="AD21" s="115">
        <v>0</v>
      </c>
      <c r="AE21" s="118">
        <v>0</v>
      </c>
      <c r="AF21" s="120">
        <v>0</v>
      </c>
      <c r="AG21" s="115">
        <v>0</v>
      </c>
      <c r="AH21" s="115">
        <v>0</v>
      </c>
      <c r="AI21" s="115">
        <v>0</v>
      </c>
      <c r="AJ21" s="115">
        <v>0</v>
      </c>
      <c r="AK21" s="115">
        <v>0</v>
      </c>
      <c r="AL21" s="115">
        <v>0</v>
      </c>
      <c r="AM21" s="116">
        <v>0</v>
      </c>
      <c r="AN21" s="117">
        <v>0</v>
      </c>
      <c r="AO21" s="115">
        <v>0</v>
      </c>
      <c r="AP21" s="116">
        <v>0</v>
      </c>
    </row>
    <row r="22" spans="1:42" ht="33" customHeight="1">
      <c r="A22" s="4" t="s">
        <v>208</v>
      </c>
      <c r="B22" s="34">
        <v>88</v>
      </c>
      <c r="C22" s="35">
        <v>25</v>
      </c>
      <c r="D22" s="37">
        <v>2</v>
      </c>
      <c r="E22" s="35">
        <v>0</v>
      </c>
      <c r="F22" s="38">
        <v>0</v>
      </c>
      <c r="G22" s="34">
        <v>1</v>
      </c>
      <c r="H22" s="35">
        <v>0</v>
      </c>
      <c r="I22" s="35">
        <v>0</v>
      </c>
      <c r="J22" s="35">
        <v>0</v>
      </c>
      <c r="K22" s="36">
        <v>0</v>
      </c>
      <c r="L22" s="37">
        <v>4754</v>
      </c>
      <c r="M22" s="115">
        <v>231</v>
      </c>
      <c r="N22" s="115">
        <v>527</v>
      </c>
      <c r="O22" s="115">
        <v>0</v>
      </c>
      <c r="P22" s="115">
        <v>28</v>
      </c>
      <c r="Q22" s="115">
        <v>62</v>
      </c>
      <c r="R22" s="115">
        <v>301</v>
      </c>
      <c r="S22" s="116">
        <v>243</v>
      </c>
      <c r="T22" s="117">
        <v>1157</v>
      </c>
      <c r="U22" s="115">
        <v>19</v>
      </c>
      <c r="V22" s="118">
        <v>68</v>
      </c>
      <c r="W22" s="119">
        <v>0</v>
      </c>
      <c r="X22" s="115">
        <v>0</v>
      </c>
      <c r="Y22" s="115">
        <v>0</v>
      </c>
      <c r="Z22" s="115">
        <v>0</v>
      </c>
      <c r="AA22" s="116">
        <v>0</v>
      </c>
      <c r="AB22" s="117">
        <v>0</v>
      </c>
      <c r="AC22" s="115">
        <v>0</v>
      </c>
      <c r="AD22" s="115">
        <v>0</v>
      </c>
      <c r="AE22" s="118">
        <v>0</v>
      </c>
      <c r="AF22" s="120">
        <v>1</v>
      </c>
      <c r="AG22" s="115">
        <v>0</v>
      </c>
      <c r="AH22" s="115">
        <v>12</v>
      </c>
      <c r="AI22" s="115">
        <v>0</v>
      </c>
      <c r="AJ22" s="115">
        <v>0</v>
      </c>
      <c r="AK22" s="115">
        <v>0</v>
      </c>
      <c r="AL22" s="115">
        <v>0</v>
      </c>
      <c r="AM22" s="116">
        <v>0</v>
      </c>
      <c r="AN22" s="117">
        <v>25</v>
      </c>
      <c r="AO22" s="115">
        <v>0</v>
      </c>
      <c r="AP22" s="116">
        <v>2</v>
      </c>
    </row>
    <row r="23" spans="1:42" ht="36.75" customHeight="1" thickBot="1">
      <c r="A23" s="47" t="s">
        <v>209</v>
      </c>
      <c r="B23" s="34">
        <v>107</v>
      </c>
      <c r="C23" s="35">
        <v>41</v>
      </c>
      <c r="D23" s="37">
        <v>1</v>
      </c>
      <c r="E23" s="35">
        <v>0</v>
      </c>
      <c r="F23" s="38">
        <v>4</v>
      </c>
      <c r="G23" s="34">
        <v>2</v>
      </c>
      <c r="H23" s="35">
        <v>2</v>
      </c>
      <c r="I23" s="35">
        <v>0</v>
      </c>
      <c r="J23" s="35">
        <v>2</v>
      </c>
      <c r="K23" s="36">
        <v>0</v>
      </c>
      <c r="L23" s="37">
        <v>5957</v>
      </c>
      <c r="M23" s="115">
        <v>139</v>
      </c>
      <c r="N23" s="115">
        <v>716</v>
      </c>
      <c r="O23" s="115">
        <v>0</v>
      </c>
      <c r="P23" s="115">
        <v>77</v>
      </c>
      <c r="Q23" s="115">
        <v>172</v>
      </c>
      <c r="R23" s="115">
        <v>295</v>
      </c>
      <c r="S23" s="116">
        <v>251</v>
      </c>
      <c r="T23" s="117">
        <v>1907</v>
      </c>
      <c r="U23" s="115">
        <v>28</v>
      </c>
      <c r="V23" s="118">
        <v>333</v>
      </c>
      <c r="W23" s="119">
        <v>0</v>
      </c>
      <c r="X23" s="115">
        <v>0</v>
      </c>
      <c r="Y23" s="115">
        <v>0</v>
      </c>
      <c r="Z23" s="115">
        <v>0</v>
      </c>
      <c r="AA23" s="116">
        <v>0</v>
      </c>
      <c r="AB23" s="117">
        <v>0</v>
      </c>
      <c r="AC23" s="115">
        <v>0</v>
      </c>
      <c r="AD23" s="115">
        <v>0</v>
      </c>
      <c r="AE23" s="118">
        <v>0</v>
      </c>
      <c r="AF23" s="121">
        <v>5</v>
      </c>
      <c r="AG23" s="122">
        <v>0</v>
      </c>
      <c r="AH23" s="122">
        <v>364</v>
      </c>
      <c r="AI23" s="122">
        <v>0</v>
      </c>
      <c r="AJ23" s="122">
        <v>0</v>
      </c>
      <c r="AK23" s="122">
        <v>0</v>
      </c>
      <c r="AL23" s="122">
        <v>0</v>
      </c>
      <c r="AM23" s="123">
        <v>0</v>
      </c>
      <c r="AN23" s="124">
        <v>17</v>
      </c>
      <c r="AO23" s="122">
        <v>0</v>
      </c>
      <c r="AP23" s="123">
        <v>0</v>
      </c>
    </row>
    <row r="24" spans="1:42" ht="29.25" customHeight="1" thickBot="1" thickTop="1">
      <c r="A24" s="81" t="s">
        <v>32</v>
      </c>
      <c r="B24" s="49">
        <f aca="true" t="shared" si="0" ref="B24:AP24">SUM(B7:B23)</f>
        <v>1681</v>
      </c>
      <c r="C24" s="50">
        <f t="shared" si="0"/>
        <v>570</v>
      </c>
      <c r="D24" s="52">
        <f t="shared" si="0"/>
        <v>45</v>
      </c>
      <c r="E24" s="50">
        <f t="shared" si="0"/>
        <v>4</v>
      </c>
      <c r="F24" s="53">
        <f t="shared" si="0"/>
        <v>24</v>
      </c>
      <c r="G24" s="49">
        <f t="shared" si="0"/>
        <v>18</v>
      </c>
      <c r="H24" s="50">
        <f t="shared" si="0"/>
        <v>12</v>
      </c>
      <c r="I24" s="50">
        <f t="shared" si="0"/>
        <v>6</v>
      </c>
      <c r="J24" s="50">
        <f t="shared" si="0"/>
        <v>11</v>
      </c>
      <c r="K24" s="51">
        <f t="shared" si="0"/>
        <v>0</v>
      </c>
      <c r="L24" s="52">
        <f t="shared" si="0"/>
        <v>82846</v>
      </c>
      <c r="M24" s="125">
        <f t="shared" si="0"/>
        <v>2779</v>
      </c>
      <c r="N24" s="125">
        <f t="shared" si="0"/>
        <v>12595</v>
      </c>
      <c r="O24" s="125">
        <f t="shared" si="0"/>
        <v>253</v>
      </c>
      <c r="P24" s="125">
        <f t="shared" si="0"/>
        <v>1837</v>
      </c>
      <c r="Q24" s="125">
        <f t="shared" si="0"/>
        <v>3719</v>
      </c>
      <c r="R24" s="125">
        <f t="shared" si="0"/>
        <v>4537</v>
      </c>
      <c r="S24" s="126">
        <f t="shared" si="0"/>
        <v>3416</v>
      </c>
      <c r="T24" s="127">
        <f t="shared" si="0"/>
        <v>25307</v>
      </c>
      <c r="U24" s="125">
        <f t="shared" si="0"/>
        <v>756</v>
      </c>
      <c r="V24" s="128">
        <f t="shared" si="0"/>
        <v>1957</v>
      </c>
      <c r="W24" s="129">
        <f t="shared" si="0"/>
        <v>0</v>
      </c>
      <c r="X24" s="125">
        <f t="shared" si="0"/>
        <v>0</v>
      </c>
      <c r="Y24" s="125">
        <f t="shared" si="0"/>
        <v>0</v>
      </c>
      <c r="Z24" s="125">
        <f t="shared" si="0"/>
        <v>0</v>
      </c>
      <c r="AA24" s="126">
        <f t="shared" si="0"/>
        <v>0</v>
      </c>
      <c r="AB24" s="127">
        <f t="shared" si="0"/>
        <v>0</v>
      </c>
      <c r="AC24" s="125">
        <f t="shared" si="0"/>
        <v>0</v>
      </c>
      <c r="AD24" s="125">
        <f t="shared" si="0"/>
        <v>0</v>
      </c>
      <c r="AE24" s="128">
        <f t="shared" si="0"/>
        <v>0</v>
      </c>
      <c r="AF24" s="130">
        <f t="shared" si="0"/>
        <v>87</v>
      </c>
      <c r="AG24" s="125">
        <f t="shared" si="0"/>
        <v>5</v>
      </c>
      <c r="AH24" s="125">
        <f t="shared" si="0"/>
        <v>2517</v>
      </c>
      <c r="AI24" s="125">
        <f t="shared" si="0"/>
        <v>0</v>
      </c>
      <c r="AJ24" s="125">
        <f t="shared" si="0"/>
        <v>47</v>
      </c>
      <c r="AK24" s="125">
        <f t="shared" si="0"/>
        <v>4</v>
      </c>
      <c r="AL24" s="125">
        <f t="shared" si="0"/>
        <v>0</v>
      </c>
      <c r="AM24" s="126">
        <f t="shared" si="0"/>
        <v>2</v>
      </c>
      <c r="AN24" s="127">
        <f t="shared" si="0"/>
        <v>74</v>
      </c>
      <c r="AO24" s="125">
        <f t="shared" si="0"/>
        <v>0</v>
      </c>
      <c r="AP24" s="126">
        <f t="shared" si="0"/>
        <v>2</v>
      </c>
    </row>
    <row r="25" ht="13.5" thickTop="1"/>
    <row r="26" spans="1:20" ht="15.75">
      <c r="A26" s="14" t="s">
        <v>48</v>
      </c>
      <c r="N26" s="131"/>
      <c r="O26" s="132"/>
      <c r="R26" s="131"/>
      <c r="S26" s="132"/>
      <c r="T26" s="131"/>
    </row>
    <row r="27" spans="1:20" ht="12.75">
      <c r="A27" t="s">
        <v>49</v>
      </c>
      <c r="J27" t="s">
        <v>50</v>
      </c>
      <c r="S27" s="132"/>
      <c r="T27" s="132"/>
    </row>
    <row r="28" spans="1:34" ht="12.75">
      <c r="A28" t="s">
        <v>51</v>
      </c>
      <c r="J28" t="s">
        <v>52</v>
      </c>
      <c r="AH28" s="132"/>
    </row>
    <row r="29" spans="1:10" ht="12.75">
      <c r="A29" t="s">
        <v>53</v>
      </c>
      <c r="J29" t="s">
        <v>54</v>
      </c>
    </row>
    <row r="30" spans="1:10" ht="12.75">
      <c r="A30" t="s">
        <v>55</v>
      </c>
      <c r="J30" t="s">
        <v>56</v>
      </c>
    </row>
  </sheetData>
  <mergeCells count="13">
    <mergeCell ref="A1:AP1"/>
    <mergeCell ref="A2:AP2"/>
    <mergeCell ref="A5:A6"/>
    <mergeCell ref="B5:B6"/>
    <mergeCell ref="C5:C6"/>
    <mergeCell ref="D5:F5"/>
    <mergeCell ref="W5:AA5"/>
    <mergeCell ref="AB5:AE5"/>
    <mergeCell ref="AF5:AM5"/>
    <mergeCell ref="AN5:AP5"/>
    <mergeCell ref="G5:K5"/>
    <mergeCell ref="L5:S5"/>
    <mergeCell ref="T5:V5"/>
  </mergeCells>
  <printOptions horizontalCentered="1"/>
  <pageMargins left="0" right="0" top="0" bottom="0" header="0.5118110236220472" footer="0.5118110236220472"/>
  <pageSetup horizontalDpi="1200" verticalDpi="12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E20" sqref="E20"/>
    </sheetView>
  </sheetViews>
  <sheetFormatPr defaultColWidth="9.00390625" defaultRowHeight="12.75"/>
  <cols>
    <col min="1" max="1" width="20.875" style="0" customWidth="1"/>
    <col min="2" max="2" width="12.875" style="0" customWidth="1"/>
    <col min="3" max="3" width="11.125" style="0" customWidth="1"/>
    <col min="5" max="5" width="13.125" style="0" customWidth="1"/>
    <col min="6" max="6" width="10.875" style="0" customWidth="1"/>
    <col min="7" max="7" width="8.875" style="0" customWidth="1"/>
    <col min="8" max="8" width="10.875" style="0" customWidth="1"/>
  </cols>
  <sheetData>
    <row r="1" spans="1:8" ht="18">
      <c r="A1" s="155" t="s">
        <v>222</v>
      </c>
      <c r="B1" s="155"/>
      <c r="C1" s="155"/>
      <c r="D1" s="155"/>
      <c r="E1" s="155"/>
      <c r="F1" s="155"/>
      <c r="G1" s="155"/>
      <c r="H1" s="155"/>
    </row>
    <row r="4" ht="13.5" thickBot="1"/>
    <row r="5" spans="1:8" ht="39" customHeight="1" thickTop="1">
      <c r="A5" s="160" t="s">
        <v>223</v>
      </c>
      <c r="B5" s="161" t="s">
        <v>218</v>
      </c>
      <c r="C5" s="162"/>
      <c r="D5" s="163"/>
      <c r="E5" s="164" t="s">
        <v>220</v>
      </c>
      <c r="F5" s="165"/>
      <c r="G5" s="166"/>
      <c r="H5" s="167" t="s">
        <v>232</v>
      </c>
    </row>
    <row r="6" spans="1:8" ht="39" thickBot="1">
      <c r="A6" s="172"/>
      <c r="B6" s="173" t="s">
        <v>216</v>
      </c>
      <c r="C6" s="173" t="s">
        <v>233</v>
      </c>
      <c r="D6" s="174" t="s">
        <v>217</v>
      </c>
      <c r="E6" s="175" t="s">
        <v>216</v>
      </c>
      <c r="F6" s="173" t="s">
        <v>233</v>
      </c>
      <c r="G6" s="174" t="s">
        <v>217</v>
      </c>
      <c r="H6" s="176"/>
    </row>
    <row r="7" spans="1:8" ht="15.75" thickTop="1">
      <c r="A7" s="168" t="s">
        <v>224</v>
      </c>
      <c r="B7" s="169">
        <f>'Bratislavský kraj'!B9+'Bratislavský kraj'!B10+'Bratislavský kraj'!B11+'Bratislavský kraj'!B12+'Bratislavský kraj'!B13+'Bratislavský kraj'!B14+'Bratislavský kraj'!B16+'Bratislavský kraj'!B18</f>
        <v>1300</v>
      </c>
      <c r="C7" s="169">
        <f>'Bratislavský kraj'!C9+'Bratislavský kraj'!C10+'Bratislavský kraj'!C11+'Bratislavský kraj'!C12+'Bratislavský kraj'!C13+'Bratislavský kraj'!C14+'Bratislavský kraj'!C16+'Bratislavský kraj'!C18</f>
        <v>465</v>
      </c>
      <c r="D7" s="185">
        <f>C7/B7*100</f>
        <v>35.76923076923077</v>
      </c>
      <c r="E7" s="170">
        <f>'Bratislavský kraj'!B15+'Bratislavský kraj'!B17+'Bratislavský kraj'!B19</f>
        <v>79</v>
      </c>
      <c r="F7" s="169">
        <f>'Bratislavský kraj'!C15+'Bratislavský kraj'!C17+'Bratislavský kraj'!C19</f>
        <v>30</v>
      </c>
      <c r="G7" s="185">
        <f>F7/E7*100</f>
        <v>37.9746835443038</v>
      </c>
      <c r="H7" s="171">
        <f>(C7+F7)/(B7+E7)*100</f>
        <v>35.89557650471356</v>
      </c>
    </row>
    <row r="8" spans="1:8" ht="15">
      <c r="A8" s="156" t="s">
        <v>225</v>
      </c>
      <c r="B8" s="159">
        <f>'Trnavský kraj'!B9+'Trnavský kraj'!B11+'Trnavský kraj'!B13+'Trnavský kraj'!B15+'Trnavský kraj'!B17+'Trnavský kraj'!B19+'Trnavský kraj'!B21</f>
        <v>695</v>
      </c>
      <c r="C8" s="159">
        <f>'Trnavský kraj'!C9+'Trnavský kraj'!C11+'Trnavský kraj'!C13+'Trnavský kraj'!C15+'Trnavský kraj'!C17+'Trnavský kraj'!C19+'Trnavský kraj'!C21</f>
        <v>249</v>
      </c>
      <c r="D8" s="186">
        <f aca="true" t="shared" si="0" ref="D8:D15">C8/B8*100</f>
        <v>35.827338129496404</v>
      </c>
      <c r="E8" s="158">
        <f>'Trnavský kraj'!B10+'Trnavský kraj'!B12+'Trnavský kraj'!B14+'Trnavský kraj'!B16+'Trnavský kraj'!B18+'Trnavský kraj'!B20+'Trnavský kraj'!B22</f>
        <v>387</v>
      </c>
      <c r="F8" s="159">
        <f>'Trnavský kraj'!C10+'Trnavský kraj'!C12+'Trnavský kraj'!C14+'Trnavský kraj'!C16+'Trnavský kraj'!C18+'Trnavský kraj'!C20+'Trnavský kraj'!C22</f>
        <v>145</v>
      </c>
      <c r="G8" s="186">
        <f aca="true" t="shared" si="1" ref="G8:G15">F8/E8*100</f>
        <v>37.46770025839793</v>
      </c>
      <c r="H8" s="157">
        <f>(C8+F8)/(B8+E8)*100</f>
        <v>36.41404805914972</v>
      </c>
    </row>
    <row r="9" spans="1:8" ht="15">
      <c r="A9" s="156" t="s">
        <v>226</v>
      </c>
      <c r="B9" s="159">
        <f>'Trenčiansky kraj'!B8+'Trenčiansky kraj'!B10+'Trenčiansky kraj'!B12+'Trenčiansky kraj'!B14+'Trenčiansky kraj'!B16+'Trenčiansky kraj'!B18+'Trenčiansky kraj'!B20+'Trenčiansky kraj'!B22+'Trenčiansky kraj'!B24</f>
        <v>836</v>
      </c>
      <c r="C9" s="159">
        <f>'Trenčiansky kraj'!C8+'Trenčiansky kraj'!C10+'Trenčiansky kraj'!C12+'Trenčiansky kraj'!C14+'Trenčiansky kraj'!C16+'Trenčiansky kraj'!C18+'Trenčiansky kraj'!C20+'Trenčiansky kraj'!C22+'Trenčiansky kraj'!C24</f>
        <v>415</v>
      </c>
      <c r="D9" s="186">
        <f t="shared" si="0"/>
        <v>49.641148325358856</v>
      </c>
      <c r="E9" s="158">
        <f>'Trenčiansky kraj'!B9+'Trenčiansky kraj'!B11+'Trenčiansky kraj'!B13+'Trenčiansky kraj'!B15+'Trenčiansky kraj'!B17+'Trenčiansky kraj'!B19+'Trenčiansky kraj'!B21+'Trenčiansky kraj'!B23+'Trenčiansky kraj'!B25</f>
        <v>610</v>
      </c>
      <c r="F9" s="159">
        <f>'Trenčiansky kraj'!C9+'Trenčiansky kraj'!C11+'Trenčiansky kraj'!C13+'Trenčiansky kraj'!C15+'Trenčiansky kraj'!C17+'Trenčiansky kraj'!C19+'Trenčiansky kraj'!C21+'Trenčiansky kraj'!C23+'Trenčiansky kraj'!C25</f>
        <v>319</v>
      </c>
      <c r="G9" s="186">
        <f t="shared" si="1"/>
        <v>52.29508196721312</v>
      </c>
      <c r="H9" s="157">
        <f aca="true" t="shared" si="2" ref="H9:H15">(C9+F9)/(B9+E9)*100</f>
        <v>50.76071922544951</v>
      </c>
    </row>
    <row r="10" spans="1:8" ht="15">
      <c r="A10" s="156" t="s">
        <v>227</v>
      </c>
      <c r="B10" s="159">
        <f>'Nitriansky kraj'!B9+'Nitriansky kraj'!B11+'Nitriansky kraj'!B13+'Nitriansky kraj'!B15+'Nitriansky kraj'!B17+'Nitriansky kraj'!B19+'Nitriansky kraj'!B21</f>
        <v>836</v>
      </c>
      <c r="C10" s="159">
        <f>'Nitriansky kraj'!C9+'Nitriansky kraj'!C11+'Nitriansky kraj'!C13+'Nitriansky kraj'!C15+'Nitriansky kraj'!C17+'Nitriansky kraj'!C19+'Nitriansky kraj'!C21</f>
        <v>369</v>
      </c>
      <c r="D10" s="186">
        <f t="shared" si="0"/>
        <v>44.13875598086124</v>
      </c>
      <c r="E10" s="158">
        <f>'Nitriansky kraj'!B10+'Nitriansky kraj'!B12+'Nitriansky kraj'!B14+'Nitriansky kraj'!B16+'Nitriansky kraj'!B18+'Nitriansky kraj'!B20+'Nitriansky kraj'!B22</f>
        <v>345</v>
      </c>
      <c r="F10" s="159">
        <f>'Nitriansky kraj'!C10+'Nitriansky kraj'!C12+'Nitriansky kraj'!C14+'Nitriansky kraj'!C16+'Nitriansky kraj'!C18+'Nitriansky kraj'!C20+'Nitriansky kraj'!C22</f>
        <v>148</v>
      </c>
      <c r="G10" s="186">
        <f t="shared" si="1"/>
        <v>42.89855072463768</v>
      </c>
      <c r="H10" s="157">
        <f t="shared" si="2"/>
        <v>43.776460626587635</v>
      </c>
    </row>
    <row r="11" spans="1:8" ht="15">
      <c r="A11" s="156" t="s">
        <v>228</v>
      </c>
      <c r="B11" s="159">
        <f>'Žilinský kraj'!B7+'Žilinský kraj'!B9+'Žilinský kraj'!B11+'Žilinský kraj'!B13+'Žilinský kraj'!B15+'Žilinský kraj'!B17+'Žilinský kraj'!B19+'Žilinský kraj'!B21+'Žilinský kraj'!B23+'Žilinský kraj'!B25+'Žilinský kraj'!B27</f>
        <v>867</v>
      </c>
      <c r="C11" s="159">
        <f>'Žilinský kraj'!C7+'Žilinský kraj'!C9+'Žilinský kraj'!C11+'Žilinský kraj'!C13+'Žilinský kraj'!C15+'Žilinský kraj'!C17+'Žilinský kraj'!C19+'Žilinský kraj'!C21+'Žilinský kraj'!C23+'Žilinský kraj'!C25+'Žilinský kraj'!C27</f>
        <v>173</v>
      </c>
      <c r="D11" s="186">
        <f t="shared" si="0"/>
        <v>19.953863898500575</v>
      </c>
      <c r="E11" s="158">
        <f>'Žilinský kraj'!B8+'Žilinský kraj'!B10+'Žilinský kraj'!B12+'Žilinský kraj'!B14+'Žilinský kraj'!B16+'Žilinský kraj'!B18+'Žilinský kraj'!B20+'Žilinský kraj'!B22+'Žilinský kraj'!B24+'Žilinský kraj'!B26+'Žilinský kraj'!B28</f>
        <v>428</v>
      </c>
      <c r="F11" s="159">
        <f>'Žilinský kraj'!C8+'Žilinský kraj'!C10+'Žilinský kraj'!C12+'Žilinský kraj'!C14+'Žilinský kraj'!C16+'Žilinský kraj'!C18+'Žilinský kraj'!C20+'Žilinský kraj'!C22+'Žilinský kraj'!C24+'Žilinský kraj'!C26+'Žilinský kraj'!C28</f>
        <v>101</v>
      </c>
      <c r="G11" s="186">
        <f t="shared" si="1"/>
        <v>23.598130841121495</v>
      </c>
      <c r="H11" s="157">
        <f t="shared" si="2"/>
        <v>21.158301158301157</v>
      </c>
    </row>
    <row r="12" spans="1:8" ht="15">
      <c r="A12" s="156" t="s">
        <v>229</v>
      </c>
      <c r="B12" s="159">
        <f>'Banskobystrický kraj'!B8+'Banskobystrický kraj'!B10+'Banskobystrický kraj'!B12+'Banskobystrický kraj'!B14+'Banskobystrický kraj'!B16+'Banskobystrický kraj'!B18+'Banskobystrický kraj'!B20+'Banskobystrický kraj'!B22+'Banskobystrický kraj'!B24+'Banskobystrický kraj'!B26+'Banskobystrický kraj'!B28+'Banskobystrický kraj'!B30+'Banskobystrický kraj'!B32</f>
        <v>1220</v>
      </c>
      <c r="C12" s="159">
        <f>'Banskobystrický kraj'!C8+'Banskobystrický kraj'!C10+'Banskobystrický kraj'!C12+'Banskobystrický kraj'!C14+'Banskobystrický kraj'!C16+'Banskobystrický kraj'!C18+'Banskobystrický kraj'!C20+'Banskobystrický kraj'!C22+'Banskobystrický kraj'!C24+'Banskobystrický kraj'!C26+'Banskobystrický kraj'!C28+'Banskobystrický kraj'!C30+'Banskobystrický kraj'!C32</f>
        <v>590</v>
      </c>
      <c r="D12" s="186">
        <f t="shared" si="0"/>
        <v>48.36065573770492</v>
      </c>
      <c r="E12" s="158">
        <f>'Banskobystrický kraj'!B9+'Banskobystrický kraj'!B11+'Banskobystrický kraj'!B13+'Banskobystrický kraj'!B15+'Banskobystrický kraj'!B17+'Banskobystrický kraj'!B19+'Banskobystrický kraj'!B21+'Banskobystrický kraj'!B23+'Banskobystrický kraj'!B25+'Banskobystrický kraj'!B27+'Banskobystrický kraj'!B29+'Banskobystrický kraj'!B31+'Banskobystrický kraj'!B33</f>
        <v>523</v>
      </c>
      <c r="F12" s="159">
        <f>'Banskobystrický kraj'!C9+'Banskobystrický kraj'!C11+'Banskobystrický kraj'!C13+'Banskobystrický kraj'!C15+'Banskobystrický kraj'!C17+'Banskobystrický kraj'!C19+'Banskobystrický kraj'!C21+'Banskobystrický kraj'!C23+'Banskobystrický kraj'!C25+'Banskobystrický kraj'!C27+'Banskobystrický kraj'!C29+'Banskobystrický kraj'!C31+'Banskobystrický kraj'!C33</f>
        <v>278</v>
      </c>
      <c r="G12" s="186">
        <f t="shared" si="1"/>
        <v>53.15487571701721</v>
      </c>
      <c r="H12" s="157">
        <f t="shared" si="2"/>
        <v>49.79919678714859</v>
      </c>
    </row>
    <row r="13" spans="1:8" ht="15">
      <c r="A13" s="156" t="s">
        <v>230</v>
      </c>
      <c r="B13" s="159">
        <f>'Prešovský kraj'!B9+'Prešovský kraj'!B11+'Prešovský kraj'!B13+'Prešovský kraj'!B15+'Prešovský kraj'!B17+'Prešovský kraj'!B19+'Prešovský kraj'!B21+'Prešovský kraj'!B23+'Prešovský kraj'!B25+'Prešovský kraj'!B27+'Prešovský kraj'!B29+'Prešovský kraj'!B31+'Prešovský kraj'!B33</f>
        <v>607</v>
      </c>
      <c r="C13" s="159">
        <f>'Prešovský kraj'!C9+'Prešovský kraj'!C11+'Prešovský kraj'!C13+'Prešovský kraj'!C15+'Prešovský kraj'!C17+'Prešovský kraj'!C19+'Prešovský kraj'!C21+'Prešovský kraj'!C23+'Prešovský kraj'!C25+'Prešovský kraj'!C27+'Prešovský kraj'!C29+'Prešovský kraj'!C31+'Prešovský kraj'!C33</f>
        <v>340</v>
      </c>
      <c r="D13" s="186">
        <f t="shared" si="0"/>
        <v>56.01317957166392</v>
      </c>
      <c r="E13" s="158">
        <f>'Prešovský kraj'!B10+'Prešovský kraj'!B12+'Prešovský kraj'!B14+'Prešovský kraj'!B16+'Prešovský kraj'!B18+'Prešovský kraj'!B20+'Prešovský kraj'!B22+'Prešovský kraj'!B24+'Prešovský kraj'!B26+'Prešovský kraj'!B28+'Prešovský kraj'!B30+'Prešovský kraj'!B32+'Prešovský kraj'!B34</f>
        <v>506</v>
      </c>
      <c r="F13" s="159">
        <f>'Prešovský kraj'!C10+'Prešovský kraj'!C12+'Prešovský kraj'!C14+'Prešovský kraj'!C16+'Prešovský kraj'!C18+'Prešovský kraj'!C20+'Prešovský kraj'!C22+'Prešovský kraj'!C24+'Prešovský kraj'!C26+'Prešovský kraj'!C28+'Prešovský kraj'!C30+'Prešovský kraj'!C32+'Prešovský kraj'!C34</f>
        <v>310</v>
      </c>
      <c r="G13" s="186">
        <f t="shared" si="1"/>
        <v>61.26482213438735</v>
      </c>
      <c r="H13" s="157">
        <f t="shared" si="2"/>
        <v>58.40071877807726</v>
      </c>
    </row>
    <row r="14" spans="1:8" ht="15.75" thickBot="1">
      <c r="A14" s="177" t="s">
        <v>231</v>
      </c>
      <c r="B14" s="178">
        <f>'Košický kraj'!B7+'Košický kraj'!B8+'Košický kraj'!B9+'Košický kraj'!B10+'Košický kraj'!B11+'Košický kraj'!B12+'Košický kraj'!B14+'Košický kraj'!B16+'Košický kraj'!B18+'Košický kraj'!B20+'Košický kraj'!B22</f>
        <v>1336</v>
      </c>
      <c r="C14" s="178">
        <f>'Košický kraj'!C7+'Košický kraj'!C8+'Košický kraj'!C9+'Košický kraj'!C10+'Košický kraj'!C11+'Košický kraj'!C12+'Košický kraj'!C14+'Košický kraj'!C16+'Košický kraj'!C18+'Košický kraj'!C20+'Košický kraj'!C22</f>
        <v>441</v>
      </c>
      <c r="D14" s="187">
        <f t="shared" si="0"/>
        <v>33.00898203592814</v>
      </c>
      <c r="E14" s="179">
        <f>'Košický kraj'!B13+'Košický kraj'!B15+'Košický kraj'!B17+'Košický kraj'!B19+'Košický kraj'!B21++'Košický kraj'!B23</f>
        <v>345</v>
      </c>
      <c r="F14" s="178">
        <f>'Košický kraj'!C13+'Košický kraj'!C15+'Košický kraj'!C17+'Košický kraj'!C19+'Košický kraj'!C21++'Košický kraj'!C23</f>
        <v>129</v>
      </c>
      <c r="G14" s="187">
        <f t="shared" si="1"/>
        <v>37.391304347826086</v>
      </c>
      <c r="H14" s="180">
        <f t="shared" si="2"/>
        <v>33.908387864366446</v>
      </c>
    </row>
    <row r="15" spans="1:8" ht="17.25" thickBot="1" thickTop="1">
      <c r="A15" s="181" t="s">
        <v>219</v>
      </c>
      <c r="B15" s="182">
        <f>SUM(B7:B14)</f>
        <v>7697</v>
      </c>
      <c r="C15" s="182">
        <f>SUM(C7:C14)</f>
        <v>3042</v>
      </c>
      <c r="D15" s="188">
        <f t="shared" si="0"/>
        <v>39.52189164609588</v>
      </c>
      <c r="E15" s="183">
        <f>SUM(E7:E14)</f>
        <v>3223</v>
      </c>
      <c r="F15" s="182">
        <f>SUM(F7:F14)</f>
        <v>1460</v>
      </c>
      <c r="G15" s="188">
        <f t="shared" si="1"/>
        <v>45.2994104871238</v>
      </c>
      <c r="H15" s="184">
        <f t="shared" si="2"/>
        <v>41.227106227106226</v>
      </c>
    </row>
    <row r="16" ht="13.5" thickTop="1"/>
  </sheetData>
  <mergeCells count="5">
    <mergeCell ref="B5:D5"/>
    <mergeCell ref="E5:G5"/>
    <mergeCell ref="A1:H1"/>
    <mergeCell ref="H5:H6"/>
    <mergeCell ref="A5:A6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HelenaH</cp:lastModifiedBy>
  <cp:lastPrinted>2008-11-06T12:29:29Z</cp:lastPrinted>
  <dcterms:created xsi:type="dcterms:W3CDTF">1997-01-24T11:07:25Z</dcterms:created>
  <dcterms:modified xsi:type="dcterms:W3CDTF">2008-11-06T12:48:36Z</dcterms:modified>
  <cp:category/>
  <cp:version/>
  <cp:contentType/>
  <cp:contentStatus/>
</cp:coreProperties>
</file>