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uľka podľa subjektov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<sst xmlns="http://schemas.openxmlformats.org/spreadsheetml/2006/main" count="83" uniqueCount="78">
  <si>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Počet kontrolovaných prevádzok</t>
  </si>
  <si>
    <t>Počet prevádzok s nedostatkami</t>
  </si>
  <si>
    <t>Nesprávny prepočet IC</t>
  </si>
  <si>
    <t>Chýbajúce DZ KS</t>
  </si>
  <si>
    <t>Doklad o kúpe</t>
  </si>
  <si>
    <t>Cenniky služieb</t>
  </si>
  <si>
    <t>Osobitné zmluvy</t>
  </si>
  <si>
    <t>Výška cien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</si>
  <si>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</si>
  <si>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</si>
  <si>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</si>
  <si>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</si>
  <si>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</si>
  <si>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</si>
  <si>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</si>
  <si>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</si>
  <si>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</si>
  <si>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</si>
  <si>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</si>
  <si>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</si>
  <si>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</si>
  <si>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</si>
  <si>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nezverejnený</t>
  </si>
  <si>
    <t>zverejnený nevhodne</t>
  </si>
  <si>
    <t>nesprávny KK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</si>
  <si>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</si>
  <si>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</si>
  <si>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</si>
  <si>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</si>
  <si>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</si>
  <si>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</si>
  <si>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</si>
  <si>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</si>
  <si>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SLUŽBY</t>
  </si>
  <si>
    <t>MIMO KOMPETENCIE SOI</t>
  </si>
  <si>
    <t>Iný predaj</t>
  </si>
  <si>
    <t>Iné služby</t>
  </si>
  <si>
    <t>S P O L U:</t>
  </si>
  <si>
    <t>Legenda:</t>
  </si>
  <si>
    <t>Počet výrobkov s nedostatkami v DZ</t>
  </si>
  <si>
    <t>Predaj cez katalóg</t>
  </si>
  <si>
    <t xml:space="preserve"> </t>
  </si>
  <si>
    <t>Nedostatky odstránené na mieste</t>
  </si>
  <si>
    <t>K41</t>
  </si>
  <si>
    <t>Predaj výrobkov</t>
  </si>
  <si>
    <t>Kontrola reklamných letákov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</si>
  <si>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</si>
  <si>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</si>
  <si>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</si>
  <si>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</si>
  <si>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</si>
  <si>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</si>
  <si>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</si>
  <si>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</si>
  <si>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</si>
  <si>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</si>
  <si>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</si>
  <si>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</si>
  <si>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</si>
  <si>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</si>
  <si>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</si>
  <si>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</si>
  <si>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kontrolov. reklamných letákov</t>
  </si>
  <si>
    <t>Počet reklam.letákov s nedostatkami</t>
  </si>
  <si>
    <t>Počet kontrolovaných produktov v reklame</t>
  </si>
  <si>
    <t>Nesprávny prepočet u PC</t>
  </si>
  <si>
    <t>Nesprávny prepočet u JC</t>
  </si>
  <si>
    <t>Počet reklam.letákov bez KK</t>
  </si>
  <si>
    <t>Počet kontrolov.cien</t>
  </si>
  <si>
    <t>Počet zvýšených cien</t>
  </si>
  <si>
    <t>Podozrenie na neodôvodnené zvýšenie</t>
  </si>
  <si>
    <t>Prijatie platných Sk a Euro</t>
  </si>
  <si>
    <t>Výdaj preplatku v Sk bez súhlasu spotrebiteľa</t>
  </si>
  <si>
    <t>odmietnutie prijatia Sk</t>
  </si>
  <si>
    <t>obmedzenie pri prijatí eura</t>
  </si>
  <si>
    <t xml:space="preserve">obdobie  01.01.2009 - 16.01.2009 </t>
  </si>
  <si>
    <t>Zhodnotenie duálneho hotovostného peňažného obehu - podľa subjektov</t>
  </si>
  <si>
    <t>SUBJEKT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</si>
</sst>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i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5" borderId="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5" borderId="19" xfId="0" applyFont="1" applyFill="1" applyBorder="1" applyAlignment="1">
      <alignment horizontal="center" vertical="center" textRotation="90" wrapText="1"/>
    </xf>
    <xf numFmtId="0" fontId="1" fillId="5" borderId="20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22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6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6" xfId="0" applyFont="1" applyBorder="1" applyAlignment="1">
      <alignment/>
    </xf>
    <xf numFmtId="0" fontId="1" fillId="5" borderId="47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8" fillId="3" borderId="15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5" borderId="48" xfId="0" applyFont="1" applyFill="1" applyBorder="1" applyAlignment="1">
      <alignment horizontal="center" vertical="center" textRotation="90" wrapText="1"/>
    </xf>
    <xf numFmtId="0" fontId="1" fillId="5" borderId="49" xfId="0" applyFont="1" applyFill="1" applyBorder="1" applyAlignment="1">
      <alignment horizontal="center" vertical="center" textRotation="90" wrapText="1"/>
    </xf>
    <xf numFmtId="0" fontId="5" fillId="5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 textRotation="90" wrapText="1"/>
    </xf>
    <xf numFmtId="0" fontId="1" fillId="5" borderId="54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5" fillId="5" borderId="4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textRotation="90"/>
    </xf>
    <xf numFmtId="0" fontId="7" fillId="5" borderId="13" xfId="0" applyFont="1" applyFill="1" applyBorder="1" applyAlignment="1">
      <alignment horizontal="center" vertical="center" textRotation="90"/>
    </xf>
    <xf numFmtId="0" fontId="7" fillId="5" borderId="15" xfId="0" applyFont="1" applyFill="1" applyBorder="1" applyAlignment="1">
      <alignment horizontal="center" vertical="center" textRotation="90"/>
    </xf>
    <xf numFmtId="0" fontId="11" fillId="5" borderId="9" xfId="0" applyFont="1" applyFill="1" applyBorder="1" applyAlignment="1">
      <alignment horizontal="center" vertical="center" textRotation="45"/>
    </xf>
    <xf numFmtId="0" fontId="11" fillId="5" borderId="55" xfId="0" applyFont="1" applyFill="1" applyBorder="1" applyAlignment="1">
      <alignment horizontal="center" vertical="center" textRotation="45"/>
    </xf>
    <xf numFmtId="0" fontId="11" fillId="5" borderId="21" xfId="0" applyFont="1" applyFill="1" applyBorder="1" applyAlignment="1">
      <alignment horizontal="center" vertical="center" textRotation="45"/>
    </xf>
    <xf numFmtId="0" fontId="11" fillId="5" borderId="56" xfId="0" applyFont="1" applyFill="1" applyBorder="1" applyAlignment="1">
      <alignment horizontal="center" vertical="center" textRotation="45"/>
    </xf>
    <xf numFmtId="0" fontId="5" fillId="5" borderId="1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0" fillId="5" borderId="15" xfId="0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27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6.375" style="0" customWidth="1"/>
    <col min="2" max="2" width="17.625" style="0" bestFit="1" customWidth="1"/>
    <col min="3" max="3" width="6.25390625" style="0" customWidth="1"/>
    <col min="4" max="5" width="6.125" style="0" customWidth="1"/>
    <col min="6" max="7" width="4.875" style="0" customWidth="1"/>
    <col min="8" max="8" width="7.00390625" style="0" customWidth="1"/>
    <col min="9" max="9" width="4.75390625" style="0" customWidth="1"/>
    <col min="10" max="10" width="4.375" style="0" customWidth="1"/>
    <col min="11" max="12" width="4.75390625" style="0" customWidth="1"/>
    <col min="13" max="13" width="4.125" style="0" customWidth="1"/>
    <col min="14" max="14" width="7.625" style="0" customWidth="1"/>
    <col min="15" max="15" width="7.25390625" style="0" customWidth="1"/>
    <col min="16" max="16" width="8.125" style="0" customWidth="1"/>
    <col min="17" max="17" width="5.625" style="0" customWidth="1"/>
    <col min="18" max="18" width="5.75390625" style="0" customWidth="1"/>
    <col min="19" max="19" width="5.625" style="0" customWidth="1"/>
    <col min="20" max="20" width="6.25390625" style="0" customWidth="1"/>
    <col min="21" max="21" width="5.875" style="0" bestFit="1" customWidth="1"/>
    <col min="22" max="22" width="6.625" style="0" customWidth="1"/>
    <col min="23" max="23" width="6.003906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3.375" style="0" customWidth="1"/>
    <col min="34" max="34" width="5.625" style="0" customWidth="1"/>
    <col min="35" max="35" width="5.25390625" style="0" customWidth="1"/>
    <col min="36" max="36" width="6.875" style="0" customWidth="1"/>
    <col min="37" max="37" width="5.625" style="0" customWidth="1"/>
    <col min="38" max="38" width="4.75390625" style="0" customWidth="1"/>
    <col min="39" max="39" width="4.625" style="0" customWidth="1"/>
    <col min="40" max="40" width="5.00390625" style="0" customWidth="1"/>
    <col min="41" max="41" width="5.625" style="0" customWidth="1"/>
    <col min="42" max="42" width="5.875" style="0" customWidth="1"/>
    <col min="43" max="43" width="5.00390625" style="0" customWidth="1"/>
    <col min="44" max="44" width="5.75390625" style="0" customWidth="1"/>
    <col min="45" max="45" width="8.375" style="0" customWidth="1"/>
    <col min="46" max="46" width="9.75390625" style="0" customWidth="1"/>
    <col min="47" max="47" width="7.375" style="0" customWidth="1"/>
  </cols>
  <sheetData>
    <row r="3" spans="1:44" ht="20.25">
      <c r="A3" s="72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ht="18">
      <c r="A4" s="74" t="s">
        <v>75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</row>
    <row r="5" spans="3:44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9:27" ht="12.75">
      <c r="S6" s="1"/>
      <c r="T6" s="1"/>
      <c r="U6" s="1"/>
      <c r="V6" s="1"/>
      <c r="W6" s="1"/>
      <c r="X6" s="1"/>
      <c r="Y6" s="1"/>
      <c r="Z6" s="1"/>
      <c r="AA6" s="1"/>
    </row>
    <row r="7" spans="3:47" ht="14.25" customHeight="1" thickBot="1">
      <c r="C7" t="s">
        <v>43</v>
      </c>
      <c r="D7">
        <v>900</v>
      </c>
      <c r="E7">
        <v>990</v>
      </c>
      <c r="F7" s="11">
        <v>901</v>
      </c>
      <c r="G7" s="11">
        <v>902</v>
      </c>
      <c r="H7" s="11">
        <v>903</v>
      </c>
      <c r="I7" s="11">
        <v>910</v>
      </c>
      <c r="J7" s="11">
        <v>911</v>
      </c>
      <c r="K7" s="11">
        <v>912</v>
      </c>
      <c r="L7" s="11">
        <v>913</v>
      </c>
      <c r="M7" s="11">
        <v>914</v>
      </c>
      <c r="N7" s="11">
        <v>920</v>
      </c>
      <c r="O7" s="11">
        <v>921</v>
      </c>
      <c r="P7" s="11">
        <v>922</v>
      </c>
      <c r="Q7" s="11">
        <v>923</v>
      </c>
      <c r="R7" s="11">
        <v>924</v>
      </c>
      <c r="S7" s="11">
        <v>925</v>
      </c>
      <c r="T7" s="11">
        <v>926</v>
      </c>
      <c r="U7" s="11">
        <v>927</v>
      </c>
      <c r="V7" s="11">
        <v>930</v>
      </c>
      <c r="W7" s="11">
        <v>931</v>
      </c>
      <c r="X7" s="11">
        <v>932</v>
      </c>
      <c r="Y7" s="11">
        <v>944</v>
      </c>
      <c r="Z7" s="11">
        <v>940</v>
      </c>
      <c r="AA7" s="11">
        <v>941</v>
      </c>
      <c r="AB7" s="11">
        <v>942</v>
      </c>
      <c r="AC7" s="11">
        <v>943</v>
      </c>
      <c r="AD7" s="11">
        <v>950</v>
      </c>
      <c r="AE7" s="11">
        <v>951</v>
      </c>
      <c r="AF7" s="11">
        <v>952</v>
      </c>
      <c r="AG7" s="11">
        <v>953</v>
      </c>
      <c r="AH7" s="11">
        <v>960</v>
      </c>
      <c r="AI7" s="11">
        <v>961</v>
      </c>
      <c r="AJ7" s="11">
        <v>962</v>
      </c>
      <c r="AK7" s="11">
        <v>963</v>
      </c>
      <c r="AL7" s="11">
        <v>964</v>
      </c>
      <c r="AM7" s="11">
        <v>965</v>
      </c>
      <c r="AN7" s="11">
        <v>966</v>
      </c>
      <c r="AO7" s="11">
        <v>967</v>
      </c>
      <c r="AP7" s="11">
        <v>980</v>
      </c>
      <c r="AQ7" s="11">
        <v>981</v>
      </c>
      <c r="AR7" s="11">
        <v>982</v>
      </c>
      <c r="AS7" s="11">
        <v>970</v>
      </c>
      <c r="AT7" s="11">
        <v>971</v>
      </c>
      <c r="AU7" s="11">
        <v>975</v>
      </c>
    </row>
    <row r="8" spans="1:47" ht="37.5" customHeight="1" thickBot="1" thickTop="1">
      <c r="A8" s="92" t="s">
        <v>77</v>
      </c>
      <c r="B8" s="93"/>
      <c r="C8" s="67" t="s">
        <v>0</v>
      </c>
      <c r="D8" s="86" t="s">
        <v>1</v>
      </c>
      <c r="E8" s="75" t="s">
        <v>42</v>
      </c>
      <c r="F8" s="80" t="s">
        <v>21</v>
      </c>
      <c r="G8" s="81"/>
      <c r="H8" s="82"/>
      <c r="I8" s="83" t="s">
        <v>4</v>
      </c>
      <c r="J8" s="83"/>
      <c r="K8" s="83"/>
      <c r="L8" s="83"/>
      <c r="M8" s="84"/>
      <c r="N8" s="100" t="s">
        <v>44</v>
      </c>
      <c r="O8" s="101"/>
      <c r="P8" s="101"/>
      <c r="Q8" s="101"/>
      <c r="R8" s="101"/>
      <c r="S8" s="101"/>
      <c r="T8" s="101"/>
      <c r="U8" s="102"/>
      <c r="V8" s="88" t="s">
        <v>5</v>
      </c>
      <c r="W8" s="88"/>
      <c r="X8" s="88"/>
      <c r="Y8" s="78" t="s">
        <v>40</v>
      </c>
      <c r="Z8" s="78"/>
      <c r="AA8" s="78"/>
      <c r="AB8" s="78"/>
      <c r="AC8" s="78"/>
      <c r="AD8" s="77" t="s">
        <v>6</v>
      </c>
      <c r="AE8" s="78"/>
      <c r="AF8" s="78"/>
      <c r="AG8" s="79"/>
      <c r="AH8" s="79" t="s">
        <v>45</v>
      </c>
      <c r="AI8" s="88"/>
      <c r="AJ8" s="88"/>
      <c r="AK8" s="88"/>
      <c r="AL8" s="88"/>
      <c r="AM8" s="88"/>
      <c r="AN8" s="88"/>
      <c r="AO8" s="77"/>
      <c r="AP8" s="77" t="s">
        <v>7</v>
      </c>
      <c r="AQ8" s="78"/>
      <c r="AR8" s="78"/>
      <c r="AS8" s="96" t="s">
        <v>71</v>
      </c>
      <c r="AT8" s="97"/>
      <c r="AU8" s="98" t="s">
        <v>72</v>
      </c>
    </row>
    <row r="9" spans="1:47" ht="129" customHeight="1" thickBot="1" thickTop="1">
      <c r="A9" s="94"/>
      <c r="B9" s="95"/>
      <c r="C9" s="85"/>
      <c r="D9" s="87"/>
      <c r="E9" s="76"/>
      <c r="F9" s="32" t="s">
        <v>22</v>
      </c>
      <c r="G9" s="15" t="s">
        <v>23</v>
      </c>
      <c r="H9" s="33" t="s">
        <v>24</v>
      </c>
      <c r="I9" s="31" t="s">
        <v>2</v>
      </c>
      <c r="J9" s="9" t="s">
        <v>13</v>
      </c>
      <c r="K9" s="9" t="s">
        <v>14</v>
      </c>
      <c r="L9" s="9" t="s">
        <v>3</v>
      </c>
      <c r="M9" s="15" t="s">
        <v>15</v>
      </c>
      <c r="N9" s="16" t="s">
        <v>46</v>
      </c>
      <c r="O9" s="9" t="s">
        <v>47</v>
      </c>
      <c r="P9" s="9" t="s">
        <v>39</v>
      </c>
      <c r="Q9" s="9" t="s">
        <v>47</v>
      </c>
      <c r="R9" s="9" t="s">
        <v>48</v>
      </c>
      <c r="S9" s="9" t="s">
        <v>16</v>
      </c>
      <c r="T9" s="9" t="s">
        <v>49</v>
      </c>
      <c r="U9" s="17" t="s">
        <v>17</v>
      </c>
      <c r="V9" s="30" t="s">
        <v>50</v>
      </c>
      <c r="W9" s="18" t="s">
        <v>51</v>
      </c>
      <c r="X9" s="22" t="s">
        <v>52</v>
      </c>
      <c r="Y9" s="19" t="s">
        <v>53</v>
      </c>
      <c r="Z9" s="18" t="s">
        <v>54</v>
      </c>
      <c r="AA9" s="18" t="s">
        <v>55</v>
      </c>
      <c r="AB9" s="18" t="s">
        <v>56</v>
      </c>
      <c r="AC9" s="20" t="s">
        <v>57</v>
      </c>
      <c r="AD9" s="21" t="s">
        <v>58</v>
      </c>
      <c r="AE9" s="18" t="s">
        <v>59</v>
      </c>
      <c r="AF9" s="18" t="s">
        <v>60</v>
      </c>
      <c r="AG9" s="22" t="s">
        <v>61</v>
      </c>
      <c r="AH9" s="23" t="s">
        <v>62</v>
      </c>
      <c r="AI9" s="18" t="s">
        <v>63</v>
      </c>
      <c r="AJ9" s="18" t="s">
        <v>64</v>
      </c>
      <c r="AK9" s="18" t="s">
        <v>48</v>
      </c>
      <c r="AL9" s="18" t="s">
        <v>65</v>
      </c>
      <c r="AM9" s="18" t="s">
        <v>49</v>
      </c>
      <c r="AN9" s="18" t="s">
        <v>66</v>
      </c>
      <c r="AO9" s="18" t="s">
        <v>67</v>
      </c>
      <c r="AP9" s="24" t="s">
        <v>68</v>
      </c>
      <c r="AQ9" s="25" t="s">
        <v>69</v>
      </c>
      <c r="AR9" s="25" t="s">
        <v>70</v>
      </c>
      <c r="AS9" s="24" t="s">
        <v>73</v>
      </c>
      <c r="AT9" s="27" t="s">
        <v>74</v>
      </c>
      <c r="AU9" s="99"/>
    </row>
    <row r="10" spans="1:47" ht="41.25" customHeight="1" thickBot="1" thickTop="1">
      <c r="A10" s="89" t="s">
        <v>25</v>
      </c>
      <c r="B10" s="26" t="s">
        <v>26</v>
      </c>
      <c r="C10" s="34">
        <v>244</v>
      </c>
      <c r="D10" s="35">
        <v>25</v>
      </c>
      <c r="E10" s="36">
        <v>8</v>
      </c>
      <c r="F10" s="34">
        <v>0</v>
      </c>
      <c r="G10" s="35">
        <v>0</v>
      </c>
      <c r="H10" s="37">
        <v>0</v>
      </c>
      <c r="I10" s="38">
        <v>0</v>
      </c>
      <c r="J10" s="35">
        <v>0</v>
      </c>
      <c r="K10" s="35">
        <v>0</v>
      </c>
      <c r="L10" s="35">
        <v>1</v>
      </c>
      <c r="M10" s="36">
        <v>0</v>
      </c>
      <c r="N10" s="39">
        <f>4734+7477</f>
        <v>12211</v>
      </c>
      <c r="O10" s="35">
        <f>136+347</f>
        <v>483</v>
      </c>
      <c r="P10" s="35">
        <f>68+32</f>
        <v>100</v>
      </c>
      <c r="Q10" s="35">
        <v>0</v>
      </c>
      <c r="R10" s="35">
        <v>71</v>
      </c>
      <c r="S10" s="35">
        <v>11</v>
      </c>
      <c r="T10" s="35">
        <v>24</v>
      </c>
      <c r="U10" s="37">
        <f>21+27</f>
        <v>48</v>
      </c>
      <c r="V10" s="38">
        <v>0</v>
      </c>
      <c r="W10" s="35">
        <v>0</v>
      </c>
      <c r="X10" s="36">
        <v>0</v>
      </c>
      <c r="Y10" s="34">
        <v>0</v>
      </c>
      <c r="Z10" s="35">
        <v>0</v>
      </c>
      <c r="AA10" s="35">
        <v>0</v>
      </c>
      <c r="AB10" s="35">
        <v>0</v>
      </c>
      <c r="AC10" s="37">
        <v>0</v>
      </c>
      <c r="AD10" s="38">
        <v>0</v>
      </c>
      <c r="AE10" s="35">
        <v>0</v>
      </c>
      <c r="AF10" s="35">
        <v>0</v>
      </c>
      <c r="AG10" s="36">
        <v>0</v>
      </c>
      <c r="AH10" s="34">
        <v>31</v>
      </c>
      <c r="AI10" s="35">
        <v>8</v>
      </c>
      <c r="AJ10" s="35">
        <v>1144</v>
      </c>
      <c r="AK10" s="35">
        <v>5</v>
      </c>
      <c r="AL10" s="35">
        <v>5</v>
      </c>
      <c r="AM10" s="35">
        <v>6</v>
      </c>
      <c r="AN10" s="35">
        <v>1</v>
      </c>
      <c r="AO10" s="37">
        <v>0</v>
      </c>
      <c r="AP10" s="40">
        <v>271</v>
      </c>
      <c r="AQ10" s="35">
        <v>0</v>
      </c>
      <c r="AR10" s="37">
        <v>0</v>
      </c>
      <c r="AS10" s="58">
        <v>0</v>
      </c>
      <c r="AT10" s="59">
        <v>3</v>
      </c>
      <c r="AU10" s="60"/>
    </row>
    <row r="11" spans="1:47" s="10" customFormat="1" ht="41.25" customHeight="1" thickBot="1" thickTop="1">
      <c r="A11" s="90"/>
      <c r="B11" s="26" t="s">
        <v>27</v>
      </c>
      <c r="C11" s="41">
        <v>1097</v>
      </c>
      <c r="D11" s="42">
        <v>160</v>
      </c>
      <c r="E11" s="43">
        <v>47</v>
      </c>
      <c r="F11" s="41">
        <v>4</v>
      </c>
      <c r="G11" s="42">
        <v>2</v>
      </c>
      <c r="H11" s="44">
        <v>5</v>
      </c>
      <c r="I11" s="45">
        <v>31</v>
      </c>
      <c r="J11" s="42">
        <v>3</v>
      </c>
      <c r="K11" s="42">
        <v>0</v>
      </c>
      <c r="L11" s="42">
        <v>10</v>
      </c>
      <c r="M11" s="43">
        <v>7</v>
      </c>
      <c r="N11" s="41">
        <f>24478+11324+42</f>
        <v>35844</v>
      </c>
      <c r="O11" s="42">
        <f>982+2593</f>
        <v>3575</v>
      </c>
      <c r="P11" s="42">
        <f>386+345</f>
        <v>731</v>
      </c>
      <c r="Q11" s="42">
        <v>44</v>
      </c>
      <c r="R11" s="42">
        <f>220+154</f>
        <v>374</v>
      </c>
      <c r="S11" s="42">
        <f>124+68</f>
        <v>192</v>
      </c>
      <c r="T11" s="42">
        <f>186+289</f>
        <v>475</v>
      </c>
      <c r="U11" s="44">
        <f>33</f>
        <v>33</v>
      </c>
      <c r="V11" s="45">
        <v>320</v>
      </c>
      <c r="W11" s="42">
        <v>16</v>
      </c>
      <c r="X11" s="43">
        <v>31</v>
      </c>
      <c r="Y11" s="41">
        <v>0</v>
      </c>
      <c r="Z11" s="42">
        <v>0</v>
      </c>
      <c r="AA11" s="42">
        <v>0</v>
      </c>
      <c r="AB11" s="42">
        <v>0</v>
      </c>
      <c r="AC11" s="44">
        <v>0</v>
      </c>
      <c r="AD11" s="45">
        <v>0</v>
      </c>
      <c r="AE11" s="42">
        <v>0</v>
      </c>
      <c r="AF11" s="42">
        <v>0</v>
      </c>
      <c r="AG11" s="43">
        <v>0</v>
      </c>
      <c r="AH11" s="41">
        <v>4</v>
      </c>
      <c r="AI11" s="42">
        <v>1</v>
      </c>
      <c r="AJ11" s="42">
        <v>14</v>
      </c>
      <c r="AK11" s="42">
        <v>0</v>
      </c>
      <c r="AL11" s="42">
        <v>1</v>
      </c>
      <c r="AM11" s="42">
        <v>0</v>
      </c>
      <c r="AN11" s="42">
        <v>0</v>
      </c>
      <c r="AO11" s="44">
        <v>0</v>
      </c>
      <c r="AP11" s="45">
        <v>414</v>
      </c>
      <c r="AQ11" s="42">
        <v>1</v>
      </c>
      <c r="AR11" s="44">
        <v>0</v>
      </c>
      <c r="AS11" s="61">
        <v>2</v>
      </c>
      <c r="AT11" s="44">
        <v>4</v>
      </c>
      <c r="AU11" s="62">
        <v>21</v>
      </c>
    </row>
    <row r="12" spans="1:47" ht="44.25" customHeight="1" thickBot="1" thickTop="1">
      <c r="A12" s="90"/>
      <c r="B12" s="26" t="s">
        <v>28</v>
      </c>
      <c r="C12" s="41">
        <v>763</v>
      </c>
      <c r="D12" s="42">
        <v>92</v>
      </c>
      <c r="E12" s="43">
        <v>34</v>
      </c>
      <c r="F12" s="41">
        <v>3</v>
      </c>
      <c r="G12" s="42">
        <v>0</v>
      </c>
      <c r="H12" s="44">
        <v>2</v>
      </c>
      <c r="I12" s="45">
        <v>5</v>
      </c>
      <c r="J12" s="42">
        <v>1</v>
      </c>
      <c r="K12" s="42">
        <v>2</v>
      </c>
      <c r="L12" s="42">
        <v>3</v>
      </c>
      <c r="M12" s="43">
        <v>6</v>
      </c>
      <c r="N12" s="46">
        <f>16527+8738</f>
        <v>25265</v>
      </c>
      <c r="O12" s="42">
        <f>168+1518</f>
        <v>1686</v>
      </c>
      <c r="P12" s="42">
        <f>302+198</f>
        <v>500</v>
      </c>
      <c r="Q12" s="42">
        <v>1</v>
      </c>
      <c r="R12" s="42">
        <f>126+156</f>
        <v>282</v>
      </c>
      <c r="S12" s="42">
        <f>160+260</f>
        <v>420</v>
      </c>
      <c r="T12" s="42">
        <f>152+194</f>
        <v>346</v>
      </c>
      <c r="U12" s="44">
        <v>13</v>
      </c>
      <c r="V12" s="45">
        <v>104</v>
      </c>
      <c r="W12" s="42">
        <v>1</v>
      </c>
      <c r="X12" s="43">
        <v>0</v>
      </c>
      <c r="Y12" s="41">
        <v>0</v>
      </c>
      <c r="Z12" s="42">
        <v>0</v>
      </c>
      <c r="AA12" s="42">
        <v>0</v>
      </c>
      <c r="AB12" s="42">
        <v>0</v>
      </c>
      <c r="AC12" s="44">
        <v>0</v>
      </c>
      <c r="AD12" s="45">
        <v>0</v>
      </c>
      <c r="AE12" s="42">
        <v>0</v>
      </c>
      <c r="AF12" s="42">
        <v>0</v>
      </c>
      <c r="AG12" s="43">
        <v>0</v>
      </c>
      <c r="AH12" s="41">
        <v>36</v>
      </c>
      <c r="AI12" s="42">
        <v>0</v>
      </c>
      <c r="AJ12" s="42">
        <v>383</v>
      </c>
      <c r="AK12" s="42">
        <v>0</v>
      </c>
      <c r="AL12" s="42">
        <v>0</v>
      </c>
      <c r="AM12" s="42">
        <v>0</v>
      </c>
      <c r="AN12" s="42">
        <v>0</v>
      </c>
      <c r="AO12" s="44">
        <v>0</v>
      </c>
      <c r="AP12" s="45">
        <v>147</v>
      </c>
      <c r="AQ12" s="42">
        <v>2</v>
      </c>
      <c r="AR12" s="44">
        <v>0</v>
      </c>
      <c r="AS12" s="61">
        <v>3</v>
      </c>
      <c r="AT12" s="44">
        <v>1</v>
      </c>
      <c r="AU12" s="62">
        <v>4</v>
      </c>
    </row>
    <row r="13" spans="1:47" ht="36.75" customHeight="1" thickBot="1" thickTop="1">
      <c r="A13" s="90"/>
      <c r="B13" s="26" t="s">
        <v>29</v>
      </c>
      <c r="C13" s="41">
        <v>6</v>
      </c>
      <c r="D13" s="42">
        <v>1</v>
      </c>
      <c r="E13" s="43">
        <v>0</v>
      </c>
      <c r="F13" s="41">
        <v>0</v>
      </c>
      <c r="G13" s="42">
        <v>0</v>
      </c>
      <c r="H13" s="44">
        <v>0</v>
      </c>
      <c r="I13" s="45">
        <v>0</v>
      </c>
      <c r="J13" s="42">
        <v>0</v>
      </c>
      <c r="K13" s="42">
        <v>0</v>
      </c>
      <c r="L13" s="42">
        <v>0</v>
      </c>
      <c r="M13" s="43">
        <v>0</v>
      </c>
      <c r="N13" s="41">
        <f>191</f>
        <v>191</v>
      </c>
      <c r="O13" s="42">
        <v>21</v>
      </c>
      <c r="P13" s="42">
        <v>2</v>
      </c>
      <c r="Q13" s="42">
        <v>0</v>
      </c>
      <c r="R13" s="42">
        <v>0</v>
      </c>
      <c r="S13" s="42">
        <v>0</v>
      </c>
      <c r="T13" s="42">
        <v>2</v>
      </c>
      <c r="U13" s="44">
        <v>0</v>
      </c>
      <c r="V13" s="45">
        <v>0</v>
      </c>
      <c r="W13" s="42">
        <v>0</v>
      </c>
      <c r="X13" s="43">
        <v>0</v>
      </c>
      <c r="Y13" s="41">
        <v>0</v>
      </c>
      <c r="Z13" s="42">
        <v>0</v>
      </c>
      <c r="AA13" s="42">
        <v>0</v>
      </c>
      <c r="AB13" s="42">
        <v>0</v>
      </c>
      <c r="AC13" s="44">
        <v>0</v>
      </c>
      <c r="AD13" s="45">
        <v>0</v>
      </c>
      <c r="AE13" s="42">
        <v>0</v>
      </c>
      <c r="AF13" s="42">
        <v>0</v>
      </c>
      <c r="AG13" s="43">
        <v>0</v>
      </c>
      <c r="AH13" s="41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4">
        <v>0</v>
      </c>
      <c r="AP13" s="45">
        <v>0</v>
      </c>
      <c r="AQ13" s="42">
        <v>0</v>
      </c>
      <c r="AR13" s="44">
        <v>0</v>
      </c>
      <c r="AS13" s="61">
        <v>0</v>
      </c>
      <c r="AT13" s="44">
        <v>0</v>
      </c>
      <c r="AU13" s="62">
        <v>0</v>
      </c>
    </row>
    <row r="14" spans="1:47" ht="33.75" customHeight="1" thickBot="1" thickTop="1">
      <c r="A14" s="90"/>
      <c r="B14" s="26" t="s">
        <v>30</v>
      </c>
      <c r="C14" s="41">
        <v>0</v>
      </c>
      <c r="D14" s="42">
        <v>0</v>
      </c>
      <c r="E14" s="43">
        <v>0</v>
      </c>
      <c r="F14" s="41">
        <v>0</v>
      </c>
      <c r="G14" s="42">
        <v>0</v>
      </c>
      <c r="H14" s="44">
        <v>0</v>
      </c>
      <c r="I14" s="45">
        <v>0</v>
      </c>
      <c r="J14" s="42">
        <v>0</v>
      </c>
      <c r="K14" s="42">
        <v>0</v>
      </c>
      <c r="L14" s="42">
        <v>0</v>
      </c>
      <c r="M14" s="43">
        <v>0</v>
      </c>
      <c r="N14" s="41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4">
        <v>0</v>
      </c>
      <c r="V14" s="45">
        <v>0</v>
      </c>
      <c r="W14" s="42">
        <v>0</v>
      </c>
      <c r="X14" s="43">
        <v>0</v>
      </c>
      <c r="Y14" s="41">
        <v>0</v>
      </c>
      <c r="Z14" s="42">
        <v>0</v>
      </c>
      <c r="AA14" s="42">
        <v>0</v>
      </c>
      <c r="AB14" s="42">
        <v>0</v>
      </c>
      <c r="AC14" s="44">
        <v>0</v>
      </c>
      <c r="AD14" s="45">
        <v>0</v>
      </c>
      <c r="AE14" s="42">
        <v>0</v>
      </c>
      <c r="AF14" s="42">
        <v>0</v>
      </c>
      <c r="AG14" s="43">
        <v>0</v>
      </c>
      <c r="AH14" s="41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4">
        <v>0</v>
      </c>
      <c r="AP14" s="45">
        <v>0</v>
      </c>
      <c r="AQ14" s="42">
        <v>0</v>
      </c>
      <c r="AR14" s="44">
        <v>0</v>
      </c>
      <c r="AS14" s="61">
        <v>0</v>
      </c>
      <c r="AT14" s="44">
        <v>0</v>
      </c>
      <c r="AU14" s="62">
        <v>0</v>
      </c>
    </row>
    <row r="15" spans="1:47" ht="37.5" customHeight="1" thickBot="1" thickTop="1">
      <c r="A15" s="90"/>
      <c r="B15" s="26" t="s">
        <v>31</v>
      </c>
      <c r="C15" s="41">
        <v>0</v>
      </c>
      <c r="D15" s="42">
        <v>0</v>
      </c>
      <c r="E15" s="43">
        <v>0</v>
      </c>
      <c r="F15" s="41">
        <v>0</v>
      </c>
      <c r="G15" s="42">
        <v>0</v>
      </c>
      <c r="H15" s="44">
        <v>0</v>
      </c>
      <c r="I15" s="45">
        <v>0</v>
      </c>
      <c r="J15" s="42">
        <v>0</v>
      </c>
      <c r="K15" s="42">
        <v>0</v>
      </c>
      <c r="L15" s="42">
        <v>0</v>
      </c>
      <c r="M15" s="43">
        <v>0</v>
      </c>
      <c r="N15" s="41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4">
        <v>0</v>
      </c>
      <c r="V15" s="45">
        <v>0</v>
      </c>
      <c r="W15" s="42">
        <v>0</v>
      </c>
      <c r="X15" s="43">
        <v>0</v>
      </c>
      <c r="Y15" s="41">
        <v>0</v>
      </c>
      <c r="Z15" s="42">
        <v>0</v>
      </c>
      <c r="AA15" s="42">
        <v>0</v>
      </c>
      <c r="AB15" s="42">
        <v>0</v>
      </c>
      <c r="AC15" s="44">
        <v>0</v>
      </c>
      <c r="AD15" s="45">
        <v>0</v>
      </c>
      <c r="AE15" s="42">
        <v>0</v>
      </c>
      <c r="AF15" s="42">
        <v>0</v>
      </c>
      <c r="AG15" s="43">
        <v>0</v>
      </c>
      <c r="AH15" s="41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4">
        <v>0</v>
      </c>
      <c r="AP15" s="45">
        <v>0</v>
      </c>
      <c r="AQ15" s="42">
        <v>0</v>
      </c>
      <c r="AR15" s="44">
        <v>0</v>
      </c>
      <c r="AS15" s="61">
        <v>0</v>
      </c>
      <c r="AT15" s="44">
        <v>0</v>
      </c>
      <c r="AU15" s="62">
        <v>0</v>
      </c>
    </row>
    <row r="16" spans="1:47" ht="35.25" customHeight="1" thickBot="1" thickTop="1">
      <c r="A16" s="91"/>
      <c r="B16" s="26" t="s">
        <v>32</v>
      </c>
      <c r="C16" s="41">
        <v>0</v>
      </c>
      <c r="D16" s="42">
        <v>0</v>
      </c>
      <c r="E16" s="43">
        <v>0</v>
      </c>
      <c r="F16" s="41">
        <v>0</v>
      </c>
      <c r="G16" s="42">
        <v>0</v>
      </c>
      <c r="H16" s="44">
        <v>0</v>
      </c>
      <c r="I16" s="45">
        <v>0</v>
      </c>
      <c r="J16" s="42">
        <v>0</v>
      </c>
      <c r="K16" s="42">
        <v>0</v>
      </c>
      <c r="L16" s="42">
        <v>0</v>
      </c>
      <c r="M16" s="43">
        <v>0</v>
      </c>
      <c r="N16" s="41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4">
        <v>0</v>
      </c>
      <c r="V16" s="45">
        <v>0</v>
      </c>
      <c r="W16" s="42">
        <v>0</v>
      </c>
      <c r="X16" s="43">
        <v>0</v>
      </c>
      <c r="Y16" s="41">
        <v>0</v>
      </c>
      <c r="Z16" s="42">
        <v>0</v>
      </c>
      <c r="AA16" s="42">
        <v>0</v>
      </c>
      <c r="AB16" s="42">
        <v>0</v>
      </c>
      <c r="AC16" s="44">
        <v>0</v>
      </c>
      <c r="AD16" s="45">
        <v>0</v>
      </c>
      <c r="AE16" s="42">
        <v>0</v>
      </c>
      <c r="AF16" s="42">
        <v>0</v>
      </c>
      <c r="AG16" s="43">
        <v>0</v>
      </c>
      <c r="AH16" s="41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4">
        <v>0</v>
      </c>
      <c r="AP16" s="45">
        <v>0</v>
      </c>
      <c r="AQ16" s="42">
        <v>0</v>
      </c>
      <c r="AR16" s="44">
        <v>0</v>
      </c>
      <c r="AS16" s="61">
        <v>0</v>
      </c>
      <c r="AT16" s="44">
        <v>0</v>
      </c>
      <c r="AU16" s="62">
        <v>0</v>
      </c>
    </row>
    <row r="17" spans="1:47" ht="37.5" customHeight="1" thickBot="1" thickTop="1">
      <c r="A17" s="70" t="s">
        <v>33</v>
      </c>
      <c r="B17" s="4" t="s">
        <v>27</v>
      </c>
      <c r="C17" s="41">
        <v>241</v>
      </c>
      <c r="D17" s="42">
        <v>32</v>
      </c>
      <c r="E17" s="43">
        <v>7</v>
      </c>
      <c r="F17" s="41">
        <v>1</v>
      </c>
      <c r="G17" s="42">
        <v>0</v>
      </c>
      <c r="H17" s="44">
        <v>2</v>
      </c>
      <c r="I17" s="45">
        <v>12</v>
      </c>
      <c r="J17" s="42">
        <v>0</v>
      </c>
      <c r="K17" s="42">
        <v>0</v>
      </c>
      <c r="L17" s="42">
        <v>3</v>
      </c>
      <c r="M17" s="43">
        <v>4</v>
      </c>
      <c r="N17" s="41">
        <f>321+1955</f>
        <v>2276</v>
      </c>
      <c r="O17" s="42">
        <f>69+1226</f>
        <v>1295</v>
      </c>
      <c r="P17" s="42">
        <v>66</v>
      </c>
      <c r="Q17" s="42">
        <v>0</v>
      </c>
      <c r="R17" s="42">
        <v>50</v>
      </c>
      <c r="S17" s="42">
        <v>8</v>
      </c>
      <c r="T17" s="42">
        <v>8</v>
      </c>
      <c r="U17" s="44">
        <v>0</v>
      </c>
      <c r="V17" s="45">
        <v>4027</v>
      </c>
      <c r="W17" s="42">
        <v>32</v>
      </c>
      <c r="X17" s="43">
        <v>56</v>
      </c>
      <c r="Y17" s="41">
        <v>0</v>
      </c>
      <c r="Z17" s="42">
        <v>0</v>
      </c>
      <c r="AA17" s="42">
        <v>0</v>
      </c>
      <c r="AB17" s="42">
        <v>0</v>
      </c>
      <c r="AC17" s="44">
        <v>0</v>
      </c>
      <c r="AD17" s="45">
        <v>0</v>
      </c>
      <c r="AE17" s="42">
        <v>0</v>
      </c>
      <c r="AF17" s="42">
        <v>0</v>
      </c>
      <c r="AG17" s="43">
        <v>0</v>
      </c>
      <c r="AH17" s="41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4">
        <v>0</v>
      </c>
      <c r="AP17" s="45">
        <v>127</v>
      </c>
      <c r="AQ17" s="42">
        <v>21</v>
      </c>
      <c r="AR17" s="44">
        <v>1</v>
      </c>
      <c r="AS17" s="63">
        <v>1</v>
      </c>
      <c r="AT17" s="64">
        <v>0</v>
      </c>
      <c r="AU17" s="65">
        <v>5</v>
      </c>
    </row>
    <row r="18" spans="1:47" ht="44.25" customHeight="1" thickBot="1" thickTop="1">
      <c r="A18" s="71"/>
      <c r="B18" s="4" t="s">
        <v>28</v>
      </c>
      <c r="C18" s="41">
        <v>186</v>
      </c>
      <c r="D18" s="42">
        <v>24</v>
      </c>
      <c r="E18" s="43">
        <v>9</v>
      </c>
      <c r="F18" s="41">
        <v>2</v>
      </c>
      <c r="G18" s="42">
        <v>0</v>
      </c>
      <c r="H18" s="44">
        <v>1</v>
      </c>
      <c r="I18" s="45">
        <v>3</v>
      </c>
      <c r="J18" s="42">
        <v>1</v>
      </c>
      <c r="K18" s="42">
        <v>0</v>
      </c>
      <c r="L18" s="42">
        <v>1</v>
      </c>
      <c r="M18" s="43">
        <v>0</v>
      </c>
      <c r="N18" s="41">
        <f>283+1315</f>
        <v>1598</v>
      </c>
      <c r="O18" s="42">
        <f>953</f>
        <v>953</v>
      </c>
      <c r="P18" s="42">
        <v>7</v>
      </c>
      <c r="Q18" s="42">
        <v>2</v>
      </c>
      <c r="R18" s="42">
        <v>5</v>
      </c>
      <c r="S18" s="42">
        <v>2</v>
      </c>
      <c r="T18" s="42">
        <v>0</v>
      </c>
      <c r="U18" s="44">
        <v>0</v>
      </c>
      <c r="V18" s="45">
        <v>4391</v>
      </c>
      <c r="W18" s="42">
        <v>40</v>
      </c>
      <c r="X18" s="43">
        <v>107</v>
      </c>
      <c r="Y18" s="41">
        <v>0</v>
      </c>
      <c r="Z18" s="42">
        <v>0</v>
      </c>
      <c r="AA18" s="42">
        <v>0</v>
      </c>
      <c r="AB18" s="42">
        <v>0</v>
      </c>
      <c r="AC18" s="44">
        <v>0</v>
      </c>
      <c r="AD18" s="45">
        <v>0</v>
      </c>
      <c r="AE18" s="42">
        <v>0</v>
      </c>
      <c r="AF18" s="42">
        <v>0</v>
      </c>
      <c r="AG18" s="43">
        <v>0</v>
      </c>
      <c r="AH18" s="41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4">
        <v>0</v>
      </c>
      <c r="AP18" s="45">
        <v>121</v>
      </c>
      <c r="AQ18" s="42">
        <v>5</v>
      </c>
      <c r="AR18" s="44">
        <v>2</v>
      </c>
      <c r="AS18" s="66">
        <v>0</v>
      </c>
      <c r="AT18" s="44">
        <v>0</v>
      </c>
      <c r="AU18" s="62">
        <v>2</v>
      </c>
    </row>
    <row r="19" spans="1:47" ht="53.25" customHeight="1" thickBot="1" thickTop="1">
      <c r="A19" s="68" t="s">
        <v>34</v>
      </c>
      <c r="B19" s="5" t="s">
        <v>35</v>
      </c>
      <c r="C19" s="41">
        <v>0</v>
      </c>
      <c r="D19" s="42">
        <v>0</v>
      </c>
      <c r="E19" s="43">
        <v>0</v>
      </c>
      <c r="F19" s="41">
        <v>0</v>
      </c>
      <c r="G19" s="42">
        <v>0</v>
      </c>
      <c r="H19" s="44">
        <v>0</v>
      </c>
      <c r="I19" s="45">
        <v>0</v>
      </c>
      <c r="J19" s="42">
        <v>0</v>
      </c>
      <c r="K19" s="42">
        <v>0</v>
      </c>
      <c r="L19" s="42">
        <v>0</v>
      </c>
      <c r="M19" s="43">
        <v>0</v>
      </c>
      <c r="N19" s="41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4">
        <v>0</v>
      </c>
      <c r="V19" s="45">
        <v>0</v>
      </c>
      <c r="W19" s="42">
        <v>0</v>
      </c>
      <c r="X19" s="43">
        <v>0</v>
      </c>
      <c r="Y19" s="41">
        <v>0</v>
      </c>
      <c r="Z19" s="42">
        <v>0</v>
      </c>
      <c r="AA19" s="42">
        <v>0</v>
      </c>
      <c r="AB19" s="42">
        <v>0</v>
      </c>
      <c r="AC19" s="44">
        <v>0</v>
      </c>
      <c r="AD19" s="45">
        <v>0</v>
      </c>
      <c r="AE19" s="42">
        <v>0</v>
      </c>
      <c r="AF19" s="42">
        <v>0</v>
      </c>
      <c r="AG19" s="43">
        <v>0</v>
      </c>
      <c r="AH19" s="41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4">
        <v>0</v>
      </c>
      <c r="AP19" s="45">
        <v>0</v>
      </c>
      <c r="AQ19" s="42">
        <v>0</v>
      </c>
      <c r="AR19" s="44">
        <v>0</v>
      </c>
      <c r="AS19" s="41">
        <v>0</v>
      </c>
      <c r="AT19" s="44">
        <v>0</v>
      </c>
      <c r="AU19" s="47">
        <v>0</v>
      </c>
    </row>
    <row r="20" spans="1:47" ht="70.5" customHeight="1" thickBot="1" thickTop="1">
      <c r="A20" s="69"/>
      <c r="B20" s="6" t="s">
        <v>36</v>
      </c>
      <c r="C20" s="48">
        <v>0</v>
      </c>
      <c r="D20" s="42">
        <v>0</v>
      </c>
      <c r="E20" s="43">
        <v>0</v>
      </c>
      <c r="F20" s="48">
        <v>0</v>
      </c>
      <c r="G20" s="49">
        <v>0</v>
      </c>
      <c r="H20" s="50">
        <v>0</v>
      </c>
      <c r="I20" s="51">
        <v>0</v>
      </c>
      <c r="J20" s="49">
        <v>0</v>
      </c>
      <c r="K20" s="49">
        <v>0</v>
      </c>
      <c r="L20" s="42">
        <v>0</v>
      </c>
      <c r="M20" s="43">
        <v>0</v>
      </c>
      <c r="N20" s="41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4">
        <v>0</v>
      </c>
      <c r="V20" s="45">
        <v>0</v>
      </c>
      <c r="W20" s="42">
        <v>0</v>
      </c>
      <c r="X20" s="43">
        <v>0</v>
      </c>
      <c r="Y20" s="41">
        <v>0</v>
      </c>
      <c r="Z20" s="42">
        <v>0</v>
      </c>
      <c r="AA20" s="42">
        <v>0</v>
      </c>
      <c r="AB20" s="42">
        <v>0</v>
      </c>
      <c r="AC20" s="44">
        <v>0</v>
      </c>
      <c r="AD20" s="45">
        <v>0</v>
      </c>
      <c r="AE20" s="42">
        <v>0</v>
      </c>
      <c r="AF20" s="42">
        <v>0</v>
      </c>
      <c r="AG20" s="43">
        <v>0</v>
      </c>
      <c r="AH20" s="41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4">
        <v>0</v>
      </c>
      <c r="AP20" s="45">
        <v>0</v>
      </c>
      <c r="AQ20" s="42">
        <v>0</v>
      </c>
      <c r="AR20" s="50">
        <v>0</v>
      </c>
      <c r="AS20" s="52">
        <v>0</v>
      </c>
      <c r="AT20" s="53">
        <v>0</v>
      </c>
      <c r="AU20" s="54">
        <v>0</v>
      </c>
    </row>
    <row r="21" spans="2:47" ht="49.5" customHeight="1" thickBot="1" thickTop="1">
      <c r="B21" s="7" t="s">
        <v>37</v>
      </c>
      <c r="C21" s="12">
        <f aca="true" t="shared" si="0" ref="C21:X21">SUM(C10:C20)</f>
        <v>2537</v>
      </c>
      <c r="D21" s="13">
        <f t="shared" si="0"/>
        <v>334</v>
      </c>
      <c r="E21" s="28">
        <f t="shared" si="0"/>
        <v>105</v>
      </c>
      <c r="F21" s="12">
        <f t="shared" si="0"/>
        <v>10</v>
      </c>
      <c r="G21" s="13">
        <f t="shared" si="0"/>
        <v>2</v>
      </c>
      <c r="H21" s="14">
        <f t="shared" si="0"/>
        <v>10</v>
      </c>
      <c r="I21" s="29">
        <f t="shared" si="0"/>
        <v>51</v>
      </c>
      <c r="J21" s="13">
        <f t="shared" si="0"/>
        <v>5</v>
      </c>
      <c r="K21" s="13">
        <f t="shared" si="0"/>
        <v>2</v>
      </c>
      <c r="L21" s="13">
        <f t="shared" si="0"/>
        <v>18</v>
      </c>
      <c r="M21" s="28">
        <f t="shared" si="0"/>
        <v>17</v>
      </c>
      <c r="N21" s="12">
        <f t="shared" si="0"/>
        <v>77385</v>
      </c>
      <c r="O21" s="13">
        <f t="shared" si="0"/>
        <v>8013</v>
      </c>
      <c r="P21" s="13">
        <f t="shared" si="0"/>
        <v>1406</v>
      </c>
      <c r="Q21" s="13">
        <f t="shared" si="0"/>
        <v>47</v>
      </c>
      <c r="R21" s="13">
        <f t="shared" si="0"/>
        <v>782</v>
      </c>
      <c r="S21" s="13">
        <f t="shared" si="0"/>
        <v>633</v>
      </c>
      <c r="T21" s="13">
        <f t="shared" si="0"/>
        <v>855</v>
      </c>
      <c r="U21" s="14">
        <f t="shared" si="0"/>
        <v>94</v>
      </c>
      <c r="V21" s="29">
        <f t="shared" si="0"/>
        <v>8842</v>
      </c>
      <c r="W21" s="13">
        <f t="shared" si="0"/>
        <v>89</v>
      </c>
      <c r="X21" s="28">
        <f t="shared" si="0"/>
        <v>194</v>
      </c>
      <c r="Y21" s="12">
        <f aca="true" t="shared" si="1" ref="Y21:AI21">SUM(Y10:Y20)</f>
        <v>0</v>
      </c>
      <c r="Z21" s="13">
        <f t="shared" si="1"/>
        <v>0</v>
      </c>
      <c r="AA21" s="13">
        <f t="shared" si="1"/>
        <v>0</v>
      </c>
      <c r="AB21" s="13">
        <f t="shared" si="1"/>
        <v>0</v>
      </c>
      <c r="AC21" s="14">
        <f t="shared" si="1"/>
        <v>0</v>
      </c>
      <c r="AD21" s="29">
        <f t="shared" si="1"/>
        <v>0</v>
      </c>
      <c r="AE21" s="13">
        <f t="shared" si="1"/>
        <v>0</v>
      </c>
      <c r="AF21" s="13">
        <f t="shared" si="1"/>
        <v>0</v>
      </c>
      <c r="AG21" s="28">
        <f t="shared" si="1"/>
        <v>0</v>
      </c>
      <c r="AH21" s="12">
        <f t="shared" si="1"/>
        <v>71</v>
      </c>
      <c r="AI21" s="13">
        <f t="shared" si="1"/>
        <v>9</v>
      </c>
      <c r="AJ21" s="13">
        <f aca="true" t="shared" si="2" ref="AJ21:AR21">SUM(AJ10:AJ20)</f>
        <v>1541</v>
      </c>
      <c r="AK21" s="13">
        <f t="shared" si="2"/>
        <v>5</v>
      </c>
      <c r="AL21" s="13">
        <f t="shared" si="2"/>
        <v>6</v>
      </c>
      <c r="AM21" s="13">
        <f t="shared" si="2"/>
        <v>6</v>
      </c>
      <c r="AN21" s="13">
        <f t="shared" si="2"/>
        <v>1</v>
      </c>
      <c r="AO21" s="14">
        <f t="shared" si="2"/>
        <v>0</v>
      </c>
      <c r="AP21" s="29">
        <f t="shared" si="2"/>
        <v>1080</v>
      </c>
      <c r="AQ21" s="13">
        <f t="shared" si="2"/>
        <v>29</v>
      </c>
      <c r="AR21" s="14">
        <f t="shared" si="2"/>
        <v>3</v>
      </c>
      <c r="AS21" s="55">
        <f>SUM(AS10:AS20)</f>
        <v>6</v>
      </c>
      <c r="AT21" s="14">
        <f>SUM(AT10:AT20)</f>
        <v>8</v>
      </c>
      <c r="AU21" s="56">
        <f>SUM(AU10:AU20)</f>
        <v>32</v>
      </c>
    </row>
    <row r="22" spans="3:47" ht="15" thickTop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 t="s">
        <v>41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57"/>
      <c r="AI22" s="57"/>
      <c r="AJ22" s="2"/>
      <c r="AK22" s="57"/>
      <c r="AL22" s="2"/>
      <c r="AM22" s="2"/>
      <c r="AN22" s="2"/>
      <c r="AO22" s="2"/>
      <c r="AP22" s="2"/>
      <c r="AQ22" s="57"/>
      <c r="AR22" s="2"/>
      <c r="AS22" s="2"/>
      <c r="AT22" s="2"/>
      <c r="AU22" s="2"/>
    </row>
    <row r="23" ht="15.75">
      <c r="C23" s="8" t="s">
        <v>38</v>
      </c>
    </row>
    <row r="24" spans="3:45" ht="14.25">
      <c r="C24" s="2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 t="s">
        <v>12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3:45" ht="14.25">
      <c r="C25" s="2" t="s">
        <v>8</v>
      </c>
      <c r="D25" s="2"/>
      <c r="E25" s="2"/>
      <c r="F25" s="2"/>
      <c r="G25" s="2"/>
      <c r="H25" s="2"/>
      <c r="I25" s="2"/>
      <c r="J25" s="2"/>
      <c r="K25" s="2"/>
      <c r="L25" s="2"/>
      <c r="M25" s="2" t="s">
        <v>10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3:45" ht="14.25">
      <c r="C26" s="2" t="s">
        <v>11</v>
      </c>
      <c r="D26" s="2"/>
      <c r="E26" s="2"/>
      <c r="F26" s="2"/>
      <c r="G26" s="2"/>
      <c r="H26" s="2"/>
      <c r="I26" s="2"/>
      <c r="J26" s="2"/>
      <c r="K26" s="2"/>
      <c r="L26" s="2"/>
      <c r="M26" s="2" t="s">
        <v>20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3:45" ht="14.25"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 t="s">
        <v>18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</sheetData>
  <mergeCells count="19">
    <mergeCell ref="AS8:AT8"/>
    <mergeCell ref="AU8:AU9"/>
    <mergeCell ref="N8:U8"/>
    <mergeCell ref="V8:X8"/>
    <mergeCell ref="Y8:AC8"/>
    <mergeCell ref="A19:A20"/>
    <mergeCell ref="A10:A16"/>
    <mergeCell ref="A17:A18"/>
    <mergeCell ref="A8:B9"/>
    <mergeCell ref="E8:E9"/>
    <mergeCell ref="A3:AR3"/>
    <mergeCell ref="AD8:AG8"/>
    <mergeCell ref="F8:H8"/>
    <mergeCell ref="I8:M8"/>
    <mergeCell ref="AP8:AR8"/>
    <mergeCell ref="C8:C9"/>
    <mergeCell ref="A4:AR4"/>
    <mergeCell ref="D8:D9"/>
    <mergeCell ref="AH8:AO8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2009-01-20T14:23:06Z</cp:lastPrinted>
  <dcterms:created xsi:type="dcterms:W3CDTF">1997-01-24T11:07:25Z</dcterms:created>
  <dcterms:modified xsi:type="dcterms:W3CDTF">2009-01-22T12:55:32Z</dcterms:modified>
  <cp:category/>
  <cp:version/>
  <cp:contentType/>
  <cp:contentStatus/>
</cp:coreProperties>
</file>